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SIPP-Informasi\Downloads\"/>
    </mc:Choice>
  </mc:AlternateContent>
  <xr:revisionPtr revIDLastSave="0" documentId="13_ncr:1_{AA215952-FEA1-407E-9209-37CCA72E0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PA" sheetId="8" r:id="rId1"/>
    <sheet name="Gugatan Sederhana" sheetId="4" state="hidden" r:id="rId2"/>
    <sheet name="E-Court (elitigasi)" sheetId="5" state="hidden" r:id="rId3"/>
    <sheet name="Sheet1" sheetId="6" state="hidden" r:id="rId4"/>
    <sheet name="Sheet2" sheetId="7" state="hidden" r:id="rId5"/>
  </sheets>
  <definedNames>
    <definedName name="_xlnm._FilterDatabase" localSheetId="3" hidden="1">Sheet1!$B$1:$H$45</definedName>
    <definedName name="_xlnm.Print_Area" localSheetId="0">'Data PA'!$A$1:$I$103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7" l="1"/>
  <c r="H24" i="7"/>
  <c r="F24" i="7"/>
  <c r="J24" i="7" s="1"/>
  <c r="K23" i="7"/>
  <c r="H23" i="7"/>
  <c r="F23" i="7"/>
  <c r="J23" i="7" s="1"/>
  <c r="K22" i="7"/>
  <c r="H22" i="7"/>
  <c r="F22" i="7"/>
  <c r="J22" i="7" s="1"/>
  <c r="K21" i="7"/>
  <c r="H21" i="7"/>
  <c r="F21" i="7"/>
  <c r="J21" i="7" s="1"/>
  <c r="K20" i="7"/>
  <c r="H20" i="7"/>
  <c r="F20" i="7"/>
  <c r="J20" i="7" s="1"/>
  <c r="K19" i="7"/>
  <c r="H19" i="7"/>
  <c r="F19" i="7"/>
  <c r="J19" i="7" s="1"/>
  <c r="K18" i="7"/>
  <c r="H18" i="7"/>
  <c r="F18" i="7"/>
  <c r="J18" i="7" s="1"/>
  <c r="K17" i="7"/>
  <c r="H17" i="7"/>
  <c r="F17" i="7"/>
  <c r="J17" i="7" s="1"/>
  <c r="K16" i="7"/>
  <c r="H16" i="7"/>
  <c r="F16" i="7"/>
  <c r="J16" i="7" s="1"/>
  <c r="K15" i="7"/>
  <c r="H15" i="7"/>
  <c r="F15" i="7"/>
  <c r="J15" i="7" s="1"/>
  <c r="K14" i="7"/>
  <c r="H14" i="7"/>
  <c r="F14" i="7"/>
  <c r="J14" i="7" s="1"/>
  <c r="K13" i="7"/>
  <c r="H13" i="7"/>
  <c r="F13" i="7"/>
  <c r="J13" i="7" s="1"/>
  <c r="K12" i="7"/>
  <c r="H12" i="7"/>
  <c r="F12" i="7"/>
  <c r="J12" i="7" s="1"/>
  <c r="K11" i="7"/>
  <c r="H11" i="7"/>
  <c r="F11" i="7"/>
  <c r="J11" i="7" s="1"/>
  <c r="K10" i="7"/>
  <c r="H10" i="7"/>
  <c r="F10" i="7"/>
  <c r="J10" i="7" s="1"/>
  <c r="K9" i="7"/>
  <c r="H9" i="7"/>
  <c r="F9" i="7"/>
  <c r="J9" i="7" s="1"/>
  <c r="K8" i="7"/>
  <c r="H8" i="7"/>
  <c r="F8" i="7"/>
  <c r="J8" i="7" s="1"/>
  <c r="K7" i="7"/>
  <c r="H7" i="7"/>
  <c r="F7" i="7"/>
  <c r="J7" i="7" s="1"/>
  <c r="K6" i="7"/>
  <c r="H6" i="7"/>
  <c r="F6" i="7"/>
  <c r="J6" i="7" s="1"/>
  <c r="K5" i="7"/>
  <c r="H5" i="7"/>
  <c r="F5" i="7"/>
  <c r="J5" i="7" s="1"/>
  <c r="K4" i="7"/>
  <c r="H4" i="7"/>
  <c r="F4" i="7"/>
  <c r="J4" i="7" s="1"/>
  <c r="K3" i="7"/>
  <c r="H3" i="7"/>
  <c r="F3" i="7"/>
  <c r="J3" i="7" s="1"/>
  <c r="K2" i="7"/>
  <c r="H2" i="7"/>
  <c r="F2" i="7"/>
  <c r="J2" i="7" s="1"/>
  <c r="G45" i="6"/>
  <c r="D45" i="6"/>
  <c r="H44" i="6"/>
  <c r="E44" i="6"/>
  <c r="C43" i="6"/>
  <c r="E43" i="6" s="1"/>
  <c r="H43" i="6" s="1"/>
  <c r="E42" i="6"/>
  <c r="H42" i="6" s="1"/>
  <c r="C42" i="6"/>
  <c r="C41" i="6"/>
  <c r="E41" i="6" s="1"/>
  <c r="H41" i="6" s="1"/>
  <c r="E40" i="6"/>
  <c r="H40" i="6" s="1"/>
  <c r="C40" i="6"/>
  <c r="C39" i="6"/>
  <c r="E39" i="6" s="1"/>
  <c r="H39" i="6" s="1"/>
  <c r="E38" i="6"/>
  <c r="H38" i="6" s="1"/>
  <c r="C38" i="6"/>
  <c r="H37" i="6"/>
  <c r="E37" i="6"/>
  <c r="C36" i="6"/>
  <c r="E36" i="6" s="1"/>
  <c r="H36" i="6" s="1"/>
  <c r="E35" i="6"/>
  <c r="H35" i="6" s="1"/>
  <c r="F34" i="6"/>
  <c r="C34" i="6"/>
  <c r="E34" i="6" s="1"/>
  <c r="H34" i="6" s="1"/>
  <c r="F33" i="6"/>
  <c r="C33" i="6"/>
  <c r="E33" i="6" s="1"/>
  <c r="H33" i="6" s="1"/>
  <c r="E32" i="6"/>
  <c r="H32" i="6" s="1"/>
  <c r="E31" i="6"/>
  <c r="H31" i="6" s="1"/>
  <c r="F30" i="6"/>
  <c r="F45" i="6" s="1"/>
  <c r="C30" i="6"/>
  <c r="E30" i="6" s="1"/>
  <c r="H30" i="6" s="1"/>
  <c r="E29" i="6"/>
  <c r="H29" i="6" s="1"/>
  <c r="C29" i="6"/>
  <c r="H28" i="6"/>
  <c r="F28" i="6"/>
  <c r="E28" i="6"/>
  <c r="C28" i="6"/>
  <c r="H27" i="6"/>
  <c r="F27" i="6"/>
  <c r="E27" i="6"/>
  <c r="C27" i="6"/>
  <c r="H26" i="6"/>
  <c r="F26" i="6"/>
  <c r="E26" i="6"/>
  <c r="C26" i="6"/>
  <c r="H25" i="6"/>
  <c r="F25" i="6"/>
  <c r="E25" i="6"/>
  <c r="C25" i="6"/>
  <c r="H24" i="6"/>
  <c r="E24" i="6"/>
  <c r="F23" i="6"/>
  <c r="E23" i="6"/>
  <c r="H23" i="6" s="1"/>
  <c r="C23" i="6"/>
  <c r="F22" i="6"/>
  <c r="E22" i="6"/>
  <c r="H22" i="6" s="1"/>
  <c r="C22" i="6"/>
  <c r="H21" i="6"/>
  <c r="E21" i="6"/>
  <c r="C20" i="6"/>
  <c r="E20" i="6" s="1"/>
  <c r="H20" i="6" s="1"/>
  <c r="E19" i="6"/>
  <c r="H19" i="6" s="1"/>
  <c r="E18" i="6"/>
  <c r="H18" i="6" s="1"/>
  <c r="C18" i="6"/>
  <c r="C17" i="6"/>
  <c r="E17" i="6" s="1"/>
  <c r="H17" i="6" s="1"/>
  <c r="E16" i="6"/>
  <c r="H16" i="6" s="1"/>
  <c r="C16" i="6"/>
  <c r="C15" i="6"/>
  <c r="E15" i="6" s="1"/>
  <c r="H15" i="6" s="1"/>
  <c r="E14" i="6"/>
  <c r="H14" i="6" s="1"/>
  <c r="E13" i="6"/>
  <c r="H13" i="6" s="1"/>
  <c r="C13" i="6"/>
  <c r="H12" i="6"/>
  <c r="E12" i="6"/>
  <c r="C11" i="6"/>
  <c r="E11" i="6" s="1"/>
  <c r="H11" i="6" s="1"/>
  <c r="E10" i="6"/>
  <c r="H10" i="6" s="1"/>
  <c r="C10" i="6"/>
  <c r="H9" i="6"/>
  <c r="E9" i="6"/>
  <c r="C8" i="6"/>
  <c r="E8" i="6" s="1"/>
  <c r="H8" i="6" s="1"/>
  <c r="E7" i="6"/>
  <c r="H7" i="6" s="1"/>
  <c r="E6" i="6"/>
  <c r="H6" i="6" s="1"/>
  <c r="C6" i="6"/>
  <c r="H5" i="6"/>
  <c r="E5" i="6"/>
  <c r="C4" i="6"/>
  <c r="E4" i="6" s="1"/>
  <c r="H4" i="6" s="1"/>
  <c r="E3" i="6"/>
  <c r="H3" i="6" s="1"/>
  <c r="C3" i="6"/>
  <c r="C2" i="6"/>
  <c r="C45" i="6" s="1"/>
  <c r="A81" i="8"/>
  <c r="F74" i="8"/>
  <c r="E74" i="8"/>
  <c r="D74" i="8"/>
  <c r="C74" i="8"/>
  <c r="A73" i="8"/>
  <c r="F66" i="8"/>
  <c r="E66" i="8"/>
  <c r="D66" i="8"/>
  <c r="C66" i="8"/>
  <c r="A65" i="8"/>
  <c r="G58" i="8"/>
  <c r="F58" i="8"/>
  <c r="D58" i="8"/>
  <c r="C58" i="8"/>
  <c r="H57" i="8"/>
  <c r="E57" i="8"/>
  <c r="E56" i="8"/>
  <c r="H56" i="8" s="1"/>
  <c r="H55" i="8"/>
  <c r="E55" i="8"/>
  <c r="E54" i="8"/>
  <c r="H54" i="8" s="1"/>
  <c r="H53" i="8"/>
  <c r="E53" i="8"/>
  <c r="E52" i="8"/>
  <c r="H52" i="8" s="1"/>
  <c r="H51" i="8"/>
  <c r="E51" i="8"/>
  <c r="E50" i="8"/>
  <c r="H50" i="8" s="1"/>
  <c r="H49" i="8"/>
  <c r="E49" i="8"/>
  <c r="E48" i="8"/>
  <c r="H48" i="8" s="1"/>
  <c r="H47" i="8"/>
  <c r="E47" i="8"/>
  <c r="A47" i="8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E46" i="8"/>
  <c r="H46" i="8" s="1"/>
  <c r="A46" i="8"/>
  <c r="H45" i="8"/>
  <c r="E45" i="8"/>
  <c r="E58" i="8" s="1"/>
  <c r="G39" i="8"/>
  <c r="F39" i="8"/>
  <c r="D39" i="8"/>
  <c r="C39" i="8"/>
  <c r="H38" i="8"/>
  <c r="E38" i="8"/>
  <c r="E37" i="8"/>
  <c r="H37" i="8" s="1"/>
  <c r="H36" i="8"/>
  <c r="E36" i="8"/>
  <c r="E35" i="8"/>
  <c r="H35" i="8" s="1"/>
  <c r="H34" i="8"/>
  <c r="E34" i="8"/>
  <c r="E33" i="8"/>
  <c r="H33" i="8" s="1"/>
  <c r="H32" i="8"/>
  <c r="E32" i="8"/>
  <c r="E31" i="8"/>
  <c r="H31" i="8" s="1"/>
  <c r="H30" i="8"/>
  <c r="E30" i="8"/>
  <c r="E29" i="8"/>
  <c r="H29" i="8" s="1"/>
  <c r="H28" i="8"/>
  <c r="E28" i="8"/>
  <c r="E27" i="8"/>
  <c r="H27" i="8" s="1"/>
  <c r="H26" i="8"/>
  <c r="E26" i="8"/>
  <c r="E25" i="8"/>
  <c r="H25" i="8" s="1"/>
  <c r="H24" i="8"/>
  <c r="E24" i="8"/>
  <c r="E23" i="8"/>
  <c r="H23" i="8" s="1"/>
  <c r="H22" i="8"/>
  <c r="E22" i="8"/>
  <c r="E21" i="8"/>
  <c r="H21" i="8" s="1"/>
  <c r="H20" i="8"/>
  <c r="E20" i="8"/>
  <c r="E19" i="8"/>
  <c r="H19" i="8" s="1"/>
  <c r="H18" i="8"/>
  <c r="E18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E17" i="8"/>
  <c r="H17" i="8" s="1"/>
  <c r="A17" i="8"/>
  <c r="H16" i="8"/>
  <c r="H39" i="8" s="1"/>
  <c r="E16" i="8"/>
  <c r="E39" i="8" s="1"/>
  <c r="G10" i="8"/>
  <c r="F10" i="8"/>
  <c r="D10" i="8"/>
  <c r="C10" i="8"/>
  <c r="H9" i="8"/>
  <c r="E9" i="8"/>
  <c r="A9" i="8"/>
  <c r="E8" i="8"/>
  <c r="H8" i="8" s="1"/>
  <c r="A8" i="8"/>
  <c r="H7" i="8"/>
  <c r="H10" i="8" s="1"/>
  <c r="E7" i="8"/>
  <c r="E10" i="8" s="1"/>
  <c r="H58" i="8" l="1"/>
  <c r="E2" i="6"/>
  <c r="H2" i="6" l="1"/>
  <c r="H45" i="6" s="1"/>
  <c r="E45" i="6"/>
</calcChain>
</file>

<file path=xl/sharedStrings.xml><?xml version="1.0" encoding="utf-8"?>
<sst xmlns="http://schemas.openxmlformats.org/spreadsheetml/2006/main" count="186" uniqueCount="96">
  <si>
    <t>Penyelesaian Perkara pada Pengadilan Agama ...........</t>
  </si>
  <si>
    <t>Tahun 2021</t>
  </si>
  <si>
    <t>1. Form Isian Keadaan Umum Kinerja Penanganan Perkara di lingkungan Pengadilan Agama ........... Tahun 2021</t>
  </si>
  <si>
    <t>No</t>
  </si>
  <si>
    <t>Jenis Perkara</t>
  </si>
  <si>
    <t>Sisa 2020</t>
  </si>
  <si>
    <t>Masuk 2021</t>
  </si>
  <si>
    <t>Jumlah Beban</t>
  </si>
  <si>
    <t>Putus 2021</t>
  </si>
  <si>
    <t>Cabut 2021</t>
  </si>
  <si>
    <t>Sisa 2021</t>
  </si>
  <si>
    <t>Perdata Gugatan</t>
  </si>
  <si>
    <t>Perdata Permohonan</t>
  </si>
  <si>
    <t>Gugatan Sederhana</t>
  </si>
  <si>
    <t>Jumlah</t>
  </si>
  <si>
    <r>
      <t>Form Isian Kinerja Penanganan Perkara</t>
    </r>
    <r>
      <rPr>
        <b/>
        <sz val="11"/>
        <color theme="1"/>
        <rFont val="Century Gothic"/>
        <charset val="134"/>
      </rPr>
      <t xml:space="preserve"> </t>
    </r>
    <r>
      <rPr>
        <sz val="11"/>
        <color theme="1"/>
        <rFont val="Century Gothic"/>
        <charset val="134"/>
      </rPr>
      <t>Gugatan Perdata Agama pada Pengadilan Agama .......... Tahun 2021 berdasarkan klasifikasi perkara</t>
    </r>
  </si>
  <si>
    <t>Klasifikasi Perkara</t>
  </si>
  <si>
    <t>Cerai Gugat</t>
  </si>
  <si>
    <t>Cerai Talak</t>
  </si>
  <si>
    <t>Ekonomi Syariah</t>
  </si>
  <si>
    <t>Ganti Rugi terhadap Wali</t>
  </si>
  <si>
    <t>Gugatan Memperoleh Akta Perdamaian Atas Kesepakatan Perdamaian di Luar Pengadilan</t>
  </si>
  <si>
    <t>Hak - hak bekas istri/kewajiban bekas Suami</t>
  </si>
  <si>
    <t>Harta Bersama</t>
  </si>
  <si>
    <t>Hibah</t>
  </si>
  <si>
    <t>Izin Poligami</t>
  </si>
  <si>
    <t>Kelalaian Atas Kewajiban Suami / Istri</t>
  </si>
  <si>
    <t>Kewarisan</t>
  </si>
  <si>
    <t>Lain-Lain</t>
  </si>
  <si>
    <t>Nafkah Anak Oleh Ibu karena Ayah tidak mampu</t>
  </si>
  <si>
    <t>Pembatalan Perkawinan</t>
  </si>
  <si>
    <t>Pencabutan Kekuasaan Orang Tua</t>
  </si>
  <si>
    <t>Pencabutan Kekuasaan Wali</t>
  </si>
  <si>
    <t>Pengesahan Anak</t>
  </si>
  <si>
    <t>Pengesahan Perkawinan/Istbat Nikah</t>
  </si>
  <si>
    <t>Penguasaan Anak</t>
  </si>
  <si>
    <t>Penunjukan orang lain sebagai Wali oleh Pengadilan</t>
  </si>
  <si>
    <t>Perkawinan Campuran</t>
  </si>
  <si>
    <t>Wakaf</t>
  </si>
  <si>
    <t>Wasiat</t>
  </si>
  <si>
    <t>Form Isian Kinerja Penanganan Perkara Permohonan Perdata Agama pada Pengadilan Agama .......... Tahun 2021 berdasarkan klasifikasi perkara</t>
  </si>
  <si>
    <t>Asal Usul Anak</t>
  </si>
  <si>
    <t>Dispensasi Kawin</t>
  </si>
  <si>
    <t>Izin Kawin</t>
  </si>
  <si>
    <t>P3HP/Penetapan Ahli Waris</t>
  </si>
  <si>
    <t>Pencegahan Perkawinan</t>
  </si>
  <si>
    <t>Penolakan Perkawinan</t>
  </si>
  <si>
    <t>Perwalian</t>
  </si>
  <si>
    <t>Wali Adhol</t>
  </si>
  <si>
    <t>Form Isian Rerata Waktu Penyelesaian Perkara pada Pengadilan Agama Tahun 2021</t>
  </si>
  <si>
    <t>Lamanya Proses (dalam bulan)</t>
  </si>
  <si>
    <t>1-5</t>
  </si>
  <si>
    <t>5-12</t>
  </si>
  <si>
    <t>&gt; 12</t>
  </si>
  <si>
    <t>Perdata Agama Gugatan</t>
  </si>
  <si>
    <t>Rerata</t>
  </si>
  <si>
    <t>Form Isian Rerata Waktu Penanganan Perkara Gugatan Sederhana dalam Sengketa Ekonomu Syariah</t>
  </si>
  <si>
    <t>Klasifikasi</t>
  </si>
  <si>
    <t>Rerata Waktu Memutus (dalam hari)</t>
  </si>
  <si>
    <t>1- 25</t>
  </si>
  <si>
    <t>&gt;25</t>
  </si>
  <si>
    <t>Perbuatan Melawan Hukum</t>
  </si>
  <si>
    <t>Wanprestasi</t>
  </si>
  <si>
    <t>Penyelesaian Perkara Melalui Mediasi pada Pengadilan Agama ............. Tahun 2021</t>
  </si>
  <si>
    <t>Pengadilan Agama</t>
  </si>
  <si>
    <t>Jumlah Perkara Mediasi</t>
  </si>
  <si>
    <t>Status Keberhasilan Mediasi</t>
  </si>
  <si>
    <t>Berhasil</t>
  </si>
  <si>
    <t>Tidak Berhasil</t>
  </si>
  <si>
    <t>Tidak Dapat Dilaksanakan</t>
  </si>
  <si>
    <t>Form Isian Penanganan Perkara Melalui Layanan Pengadilan Elektronik</t>
  </si>
  <si>
    <t>Lingkungan Peradilan</t>
  </si>
  <si>
    <t>Jumlah Perkara</t>
  </si>
  <si>
    <t>% e- litigasi</t>
  </si>
  <si>
    <t>Pengguna Layanan e- Litigasi</t>
  </si>
  <si>
    <t>e-court</t>
  </si>
  <si>
    <t>e-litigasi</t>
  </si>
  <si>
    <t>Pengguna Terdaftar</t>
  </si>
  <si>
    <t>%</t>
  </si>
  <si>
    <t xml:space="preserve">Pengguna Lainnya
</t>
  </si>
  <si>
    <t>Pengadilan Agama .............</t>
  </si>
  <si>
    <t>Mengetahui</t>
  </si>
  <si>
    <t>.............., .........-.....-......</t>
  </si>
  <si>
    <t>Ketua Pengadilan Agama.....</t>
  </si>
  <si>
    <t>Panitera Pengadilan Agama</t>
  </si>
  <si>
    <t>.........................................</t>
  </si>
  <si>
    <t>NIP. ................................</t>
  </si>
  <si>
    <t>Ikhtilath</t>
  </si>
  <si>
    <t>Khamar</t>
  </si>
  <si>
    <t>Khalwat</t>
  </si>
  <si>
    <t>Maisir</t>
  </si>
  <si>
    <t>Pelecehan Seksual</t>
  </si>
  <si>
    <t>Pemerkosaan</t>
  </si>
  <si>
    <t>Qadzaf</t>
  </si>
  <si>
    <t>Zina</t>
  </si>
  <si>
    <t>Sah atau tidaknya penangkapan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</si>
</sst>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charset val="134"/>
    </font>
    <font>
      <sz val="10"/>
      <color rgb="FF000000"/>
      <name val="Century Gothic"/>
      <charset val="134"/>
    </font>
    <font>
      <sz val="10"/>
      <color theme="1"/>
      <name val="Century Gothic"/>
      <charset val="134"/>
    </font>
    <font>
      <sz val="11"/>
      <color theme="1"/>
      <name val="Century Gothic"/>
      <charset val="134"/>
    </font>
    <font>
      <b/>
      <sz val="10"/>
      <color rgb="FFFFFFFF"/>
      <name val="Century Gothic"/>
      <charset val="134"/>
    </font>
    <font>
      <b/>
      <sz val="10"/>
      <color rgb="FF000000"/>
      <name val="Century Gothic"/>
      <charset val="134"/>
    </font>
    <font>
      <sz val="11"/>
      <name val="Century Gothic"/>
      <charset val="134"/>
    </font>
    <font>
      <b/>
      <sz val="10"/>
      <color theme="1"/>
      <name val="Century Gothic"/>
      <charset val="134"/>
    </font>
    <font>
      <b/>
      <sz val="11"/>
      <color theme="2"/>
      <name val="Century Gothic"/>
      <charset val="134"/>
    </font>
    <font>
      <sz val="11"/>
      <color theme="1"/>
      <name val="Calibri"/>
      <charset val="1"/>
      <scheme val="minor"/>
    </font>
    <font>
      <b/>
      <sz val="11"/>
      <color theme="1"/>
      <name val="Century Gothic"/>
      <charset val="134"/>
    </font>
    <font>
      <sz val="11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52F61"/>
        <bgColor rgb="FF052F6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52F61"/>
      </left>
      <right/>
      <top style="medium">
        <color rgb="FF052F61"/>
      </top>
      <bottom/>
      <diagonal/>
    </border>
    <border>
      <left/>
      <right/>
      <top style="medium">
        <color rgb="FF052F6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4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Font="1" applyAlignment="1"/>
    <xf numFmtId="1" fontId="0" fillId="0" borderId="0" xfId="0" applyNumberFormat="1" applyFont="1" applyAlignment="1"/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5" xfId="0" applyFont="1" applyFill="1" applyBorder="1" applyAlignment="1">
      <alignment horizontal="left" vertical="center"/>
    </xf>
    <xf numFmtId="0" fontId="2" fillId="0" borderId="4" xfId="22" applyFont="1" applyFill="1" applyBorder="1" applyAlignment="1">
      <alignment horizontal="center" vertical="center"/>
    </xf>
    <xf numFmtId="0" fontId="2" fillId="0" borderId="4" xfId="2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/>
    </xf>
    <xf numFmtId="3" fontId="1" fillId="7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/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/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37">
    <cellStyle name="Normal" xfId="0" builtinId="0"/>
    <cellStyle name="Normal 10" xfId="12" xr:uid="{00000000-0005-0000-0000-00003C000000}"/>
    <cellStyle name="Normal 11" xfId="13" xr:uid="{00000000-0005-0000-0000-00003D000000}"/>
    <cellStyle name="Normal 12" xfId="14" xr:uid="{00000000-0005-0000-0000-00003E000000}"/>
    <cellStyle name="Normal 13" xfId="15" xr:uid="{00000000-0005-0000-0000-00003F000000}"/>
    <cellStyle name="Normal 2" xfId="8" xr:uid="{00000000-0005-0000-0000-000027000000}"/>
    <cellStyle name="Normal 2 10" xfId="6" xr:uid="{00000000-0005-0000-0000-00001A000000}"/>
    <cellStyle name="Normal 2 11" xfId="1" xr:uid="{00000000-0005-0000-0000-000006000000}"/>
    <cellStyle name="Normal 2 12" xfId="16" xr:uid="{00000000-0005-0000-0000-000040000000}"/>
    <cellStyle name="Normal 2 13" xfId="17" xr:uid="{00000000-0005-0000-0000-000041000000}"/>
    <cellStyle name="Normal 2 2" xfId="18" xr:uid="{00000000-0005-0000-0000-000042000000}"/>
    <cellStyle name="Normal 2 3" xfId="19" xr:uid="{00000000-0005-0000-0000-000043000000}"/>
    <cellStyle name="Normal 2 4" xfId="7" xr:uid="{00000000-0005-0000-0000-00001F000000}"/>
    <cellStyle name="Normal 2 5" xfId="9" xr:uid="{00000000-0005-0000-0000-00002B000000}"/>
    <cellStyle name="Normal 2 6" xfId="10" xr:uid="{00000000-0005-0000-0000-000030000000}"/>
    <cellStyle name="Normal 2 7" xfId="11" xr:uid="{00000000-0005-0000-0000-000033000000}"/>
    <cellStyle name="Normal 2 8" xfId="20" xr:uid="{00000000-0005-0000-0000-000044000000}"/>
    <cellStyle name="Normal 2 9" xfId="21" xr:uid="{00000000-0005-0000-0000-000045000000}"/>
    <cellStyle name="Normal 3" xfId="22" xr:uid="{00000000-0005-0000-0000-000046000000}"/>
    <cellStyle name="Normal 3 10" xfId="3" xr:uid="{00000000-0005-0000-0000-000015000000}"/>
    <cellStyle name="Normal 3 11" xfId="2" xr:uid="{00000000-0005-0000-0000-00000C000000}"/>
    <cellStyle name="Normal 3 12" xfId="4" xr:uid="{00000000-0005-0000-0000-000017000000}"/>
    <cellStyle name="Normal 3 13" xfId="5" xr:uid="{00000000-0005-0000-0000-000019000000}"/>
    <cellStyle name="Normal 3 2" xfId="23" xr:uid="{00000000-0005-0000-0000-000047000000}"/>
    <cellStyle name="Normal 3 3" xfId="24" xr:uid="{00000000-0005-0000-0000-000048000000}"/>
    <cellStyle name="Normal 3 4" xfId="25" xr:uid="{00000000-0005-0000-0000-000049000000}"/>
    <cellStyle name="Normal 3 5" xfId="26" xr:uid="{00000000-0005-0000-0000-00004A000000}"/>
    <cellStyle name="Normal 3 6" xfId="27" xr:uid="{00000000-0005-0000-0000-00004B000000}"/>
    <cellStyle name="Normal 3 7" xfId="28" xr:uid="{00000000-0005-0000-0000-00004C000000}"/>
    <cellStyle name="Normal 3 8" xfId="29" xr:uid="{00000000-0005-0000-0000-00004D000000}"/>
    <cellStyle name="Normal 3 9" xfId="30" xr:uid="{00000000-0005-0000-0000-00004E000000}"/>
    <cellStyle name="Normal 4" xfId="31" xr:uid="{00000000-0005-0000-0000-00004F000000}"/>
    <cellStyle name="Normal 5" xfId="32" xr:uid="{00000000-0005-0000-0000-000050000000}"/>
    <cellStyle name="Normal 6" xfId="33" xr:uid="{00000000-0005-0000-0000-000051000000}"/>
    <cellStyle name="Normal 7" xfId="34" xr:uid="{00000000-0005-0000-0000-000052000000}"/>
    <cellStyle name="Normal 8" xfId="35" xr:uid="{00000000-0005-0000-0000-000053000000}"/>
    <cellStyle name="Normal 9" xfId="36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tabSelected="1" workbookViewId="0">
      <selection activeCell="B4" sqref="B4"/>
    </sheetView>
  </sheetViews>
  <sheetFormatPr defaultColWidth="9" defaultRowHeight="14.25"/>
  <cols>
    <col min="1" max="1" width="4.125" customWidth="1"/>
    <col min="2" max="2" width="40.875" customWidth="1"/>
    <col min="3" max="3" width="12.125" customWidth="1"/>
    <col min="4" max="4" width="10.25" customWidth="1"/>
    <col min="5" max="5" width="12.25" customWidth="1"/>
    <col min="6" max="6" width="11.75" customWidth="1"/>
    <col min="7" max="7" width="8" customWidth="1"/>
    <col min="8" max="8" width="10.625" customWidth="1"/>
    <col min="9" max="9" width="5.875" customWidth="1"/>
  </cols>
  <sheetData>
    <row r="1" spans="1:9" ht="16.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ht="16.5">
      <c r="A2" s="60" t="s">
        <v>1</v>
      </c>
      <c r="B2" s="60"/>
      <c r="C2" s="60"/>
      <c r="D2" s="60"/>
      <c r="E2" s="60"/>
      <c r="F2" s="60"/>
      <c r="G2" s="60"/>
      <c r="H2" s="60"/>
      <c r="I2" s="60"/>
    </row>
    <row r="3" spans="1:9" ht="16.5">
      <c r="A3" s="15"/>
      <c r="B3" s="15"/>
      <c r="C3" s="15"/>
      <c r="D3" s="15"/>
      <c r="E3" s="15"/>
      <c r="F3" s="15"/>
      <c r="G3" s="15"/>
      <c r="H3" s="15"/>
      <c r="I3" s="15"/>
    </row>
    <row r="4" spans="1:9" ht="16.5">
      <c r="A4" s="15" t="s">
        <v>2</v>
      </c>
      <c r="B4" s="15"/>
      <c r="C4" s="15"/>
      <c r="D4" s="15"/>
      <c r="E4" s="15"/>
      <c r="F4" s="15"/>
      <c r="G4" s="15"/>
      <c r="H4" s="15"/>
      <c r="I4" s="15"/>
    </row>
    <row r="5" spans="1:9" ht="16.5">
      <c r="A5" s="15"/>
      <c r="B5" s="15"/>
      <c r="C5" s="15"/>
      <c r="D5" s="15"/>
      <c r="E5" s="15"/>
      <c r="F5" s="15"/>
      <c r="G5" s="15"/>
      <c r="H5" s="15"/>
      <c r="I5" s="15"/>
    </row>
    <row r="6" spans="1:9" ht="25.5">
      <c r="A6" s="16" t="s">
        <v>3</v>
      </c>
      <c r="B6" s="17" t="s">
        <v>4</v>
      </c>
      <c r="C6" s="18" t="s">
        <v>5</v>
      </c>
      <c r="D6" s="19" t="s">
        <v>6</v>
      </c>
      <c r="E6" s="18" t="s">
        <v>7</v>
      </c>
      <c r="F6" s="19" t="s">
        <v>8</v>
      </c>
      <c r="G6" s="18" t="s">
        <v>9</v>
      </c>
      <c r="H6" s="18" t="s">
        <v>10</v>
      </c>
      <c r="I6" s="15"/>
    </row>
    <row r="7" spans="1:9" ht="16.5">
      <c r="A7" s="20">
        <v>1</v>
      </c>
      <c r="B7" s="21" t="s">
        <v>11</v>
      </c>
      <c r="C7" s="22"/>
      <c r="D7" s="22"/>
      <c r="E7" s="23">
        <f>C7+D7</f>
        <v>0</v>
      </c>
      <c r="F7" s="23"/>
      <c r="G7" s="24"/>
      <c r="H7" s="23">
        <f>E7-F7-G7</f>
        <v>0</v>
      </c>
      <c r="I7" s="15"/>
    </row>
    <row r="8" spans="1:9" ht="16.5">
      <c r="A8" s="20">
        <f>A7+1</f>
        <v>2</v>
      </c>
      <c r="B8" s="21" t="s">
        <v>12</v>
      </c>
      <c r="C8" s="22"/>
      <c r="D8" s="22"/>
      <c r="E8" s="23">
        <f>C8+D8</f>
        <v>0</v>
      </c>
      <c r="F8" s="23"/>
      <c r="G8" s="23"/>
      <c r="H8" s="23">
        <f>E8-F8-G8</f>
        <v>0</v>
      </c>
      <c r="I8" s="15"/>
    </row>
    <row r="9" spans="1:9" ht="16.5">
      <c r="A9" s="20">
        <f>A8+1</f>
        <v>3</v>
      </c>
      <c r="B9" s="21" t="s">
        <v>13</v>
      </c>
      <c r="C9" s="25"/>
      <c r="D9" s="25"/>
      <c r="E9" s="23">
        <f>C9+D9</f>
        <v>0</v>
      </c>
      <c r="F9" s="26"/>
      <c r="G9" s="26"/>
      <c r="H9" s="23">
        <f>E9-F9-G9</f>
        <v>0</v>
      </c>
      <c r="I9" s="15"/>
    </row>
    <row r="10" spans="1:9" ht="16.5">
      <c r="A10" s="61" t="s">
        <v>14</v>
      </c>
      <c r="B10" s="62"/>
      <c r="C10" s="27">
        <f t="shared" ref="C10:H10" si="0">SUM(C7:C9)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15"/>
    </row>
    <row r="11" spans="1:9" ht="16.5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16.5">
      <c r="A12" s="28">
        <v>2</v>
      </c>
      <c r="B12" s="73" t="s">
        <v>15</v>
      </c>
      <c r="C12" s="73"/>
      <c r="D12" s="73"/>
      <c r="E12" s="73"/>
      <c r="F12" s="73"/>
      <c r="G12" s="73"/>
      <c r="H12" s="73"/>
      <c r="I12" s="15"/>
    </row>
    <row r="13" spans="1:9" ht="16.5">
      <c r="A13" s="15"/>
      <c r="B13" s="73"/>
      <c r="C13" s="73"/>
      <c r="D13" s="73"/>
      <c r="E13" s="73"/>
      <c r="F13" s="73"/>
      <c r="G13" s="73"/>
      <c r="H13" s="73"/>
      <c r="I13" s="15"/>
    </row>
    <row r="14" spans="1:9" ht="16.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25.5">
      <c r="A15" s="16" t="s">
        <v>3</v>
      </c>
      <c r="B15" s="17" t="s">
        <v>16</v>
      </c>
      <c r="C15" s="18" t="s">
        <v>5</v>
      </c>
      <c r="D15" s="19" t="s">
        <v>6</v>
      </c>
      <c r="E15" s="18" t="s">
        <v>7</v>
      </c>
      <c r="F15" s="19" t="s">
        <v>8</v>
      </c>
      <c r="G15" s="18" t="s">
        <v>9</v>
      </c>
      <c r="H15" s="18" t="s">
        <v>10</v>
      </c>
      <c r="I15" s="15"/>
    </row>
    <row r="16" spans="1:9" ht="16.5">
      <c r="A16" s="20">
        <v>1</v>
      </c>
      <c r="B16" s="29" t="s">
        <v>17</v>
      </c>
      <c r="C16" s="22"/>
      <c r="D16" s="23"/>
      <c r="E16" s="23">
        <f t="shared" ref="E16:E38" si="1">C16+D16</f>
        <v>0</v>
      </c>
      <c r="F16" s="30"/>
      <c r="G16" s="30"/>
      <c r="H16" s="23">
        <f t="shared" ref="H16:H38" si="2">E16-F16-G16</f>
        <v>0</v>
      </c>
      <c r="I16" s="15"/>
    </row>
    <row r="17" spans="1:9" ht="16.5">
      <c r="A17" s="20">
        <f t="shared" ref="A17:A38" si="3">A16+1</f>
        <v>2</v>
      </c>
      <c r="B17" s="29" t="s">
        <v>18</v>
      </c>
      <c r="C17" s="22"/>
      <c r="D17" s="23"/>
      <c r="E17" s="23">
        <f t="shared" si="1"/>
        <v>0</v>
      </c>
      <c r="F17" s="30"/>
      <c r="G17" s="30"/>
      <c r="H17" s="23">
        <f t="shared" si="2"/>
        <v>0</v>
      </c>
      <c r="I17" s="15"/>
    </row>
    <row r="18" spans="1:9" ht="16.5">
      <c r="A18" s="20">
        <f t="shared" si="3"/>
        <v>3</v>
      </c>
      <c r="B18" s="29" t="s">
        <v>19</v>
      </c>
      <c r="C18" s="25"/>
      <c r="D18" s="26"/>
      <c r="E18" s="23">
        <f t="shared" si="1"/>
        <v>0</v>
      </c>
      <c r="F18" s="31"/>
      <c r="G18" s="31"/>
      <c r="H18" s="23">
        <f t="shared" si="2"/>
        <v>0</v>
      </c>
      <c r="I18" s="15"/>
    </row>
    <row r="19" spans="1:9" ht="16.5">
      <c r="A19" s="20">
        <f t="shared" si="3"/>
        <v>4</v>
      </c>
      <c r="B19" s="29" t="s">
        <v>20</v>
      </c>
      <c r="C19" s="25"/>
      <c r="D19" s="26"/>
      <c r="E19" s="23">
        <f t="shared" si="1"/>
        <v>0</v>
      </c>
      <c r="F19" s="31"/>
      <c r="G19" s="31"/>
      <c r="H19" s="23">
        <f t="shared" si="2"/>
        <v>0</v>
      </c>
      <c r="I19" s="15"/>
    </row>
    <row r="20" spans="1:9" ht="27">
      <c r="A20" s="20">
        <f t="shared" si="3"/>
        <v>5</v>
      </c>
      <c r="B20" s="32" t="s">
        <v>21</v>
      </c>
      <c r="C20" s="22"/>
      <c r="D20" s="23"/>
      <c r="E20" s="23">
        <f t="shared" si="1"/>
        <v>0</v>
      </c>
      <c r="F20" s="30"/>
      <c r="G20" s="30"/>
      <c r="H20" s="23">
        <f t="shared" si="2"/>
        <v>0</v>
      </c>
      <c r="I20" s="15"/>
    </row>
    <row r="21" spans="1:9" ht="16.5">
      <c r="A21" s="20">
        <f t="shared" si="3"/>
        <v>6</v>
      </c>
      <c r="B21" s="29" t="s">
        <v>22</v>
      </c>
      <c r="C21" s="25"/>
      <c r="D21" s="26"/>
      <c r="E21" s="23">
        <f t="shared" si="1"/>
        <v>0</v>
      </c>
      <c r="F21" s="31"/>
      <c r="G21" s="31"/>
      <c r="H21" s="23">
        <f t="shared" si="2"/>
        <v>0</v>
      </c>
      <c r="I21" s="15"/>
    </row>
    <row r="22" spans="1:9" ht="16.5">
      <c r="A22" s="20">
        <f t="shared" si="3"/>
        <v>7</v>
      </c>
      <c r="B22" s="29" t="s">
        <v>23</v>
      </c>
      <c r="C22" s="25"/>
      <c r="D22" s="26"/>
      <c r="E22" s="23">
        <f t="shared" si="1"/>
        <v>0</v>
      </c>
      <c r="F22" s="31"/>
      <c r="G22" s="31"/>
      <c r="H22" s="23">
        <f t="shared" si="2"/>
        <v>0</v>
      </c>
      <c r="I22" s="15"/>
    </row>
    <row r="23" spans="1:9" ht="16.5">
      <c r="A23" s="20">
        <f t="shared" si="3"/>
        <v>8</v>
      </c>
      <c r="B23" s="29" t="s">
        <v>24</v>
      </c>
      <c r="C23" s="25"/>
      <c r="D23" s="26"/>
      <c r="E23" s="23">
        <f t="shared" si="1"/>
        <v>0</v>
      </c>
      <c r="F23" s="31"/>
      <c r="G23" s="31"/>
      <c r="H23" s="23">
        <f t="shared" si="2"/>
        <v>0</v>
      </c>
      <c r="I23" s="15"/>
    </row>
    <row r="24" spans="1:9" ht="16.5">
      <c r="A24" s="20">
        <f t="shared" si="3"/>
        <v>9</v>
      </c>
      <c r="B24" s="29" t="s">
        <v>25</v>
      </c>
      <c r="C24" s="22"/>
      <c r="D24" s="23"/>
      <c r="E24" s="23">
        <f t="shared" si="1"/>
        <v>0</v>
      </c>
      <c r="F24" s="30"/>
      <c r="G24" s="30"/>
      <c r="H24" s="23">
        <f t="shared" si="2"/>
        <v>0</v>
      </c>
      <c r="I24" s="15"/>
    </row>
    <row r="25" spans="1:9" ht="16.5">
      <c r="A25" s="20">
        <f t="shared" si="3"/>
        <v>10</v>
      </c>
      <c r="B25" s="29" t="s">
        <v>26</v>
      </c>
      <c r="C25" s="25"/>
      <c r="D25" s="26"/>
      <c r="E25" s="23">
        <f t="shared" si="1"/>
        <v>0</v>
      </c>
      <c r="F25" s="31"/>
      <c r="G25" s="31"/>
      <c r="H25" s="23">
        <f t="shared" si="2"/>
        <v>0</v>
      </c>
      <c r="I25" s="15"/>
    </row>
    <row r="26" spans="1:9" ht="16.5">
      <c r="A26" s="20">
        <f t="shared" si="3"/>
        <v>11</v>
      </c>
      <c r="B26" s="29" t="s">
        <v>27</v>
      </c>
      <c r="C26" s="25"/>
      <c r="D26" s="26"/>
      <c r="E26" s="23">
        <f t="shared" si="1"/>
        <v>0</v>
      </c>
      <c r="F26" s="31"/>
      <c r="G26" s="31"/>
      <c r="H26" s="23">
        <f t="shared" si="2"/>
        <v>0</v>
      </c>
      <c r="I26" s="15"/>
    </row>
    <row r="27" spans="1:9" ht="16.5">
      <c r="A27" s="20">
        <f t="shared" si="3"/>
        <v>12</v>
      </c>
      <c r="B27" s="29" t="s">
        <v>28</v>
      </c>
      <c r="C27" s="25"/>
      <c r="D27" s="26"/>
      <c r="E27" s="23">
        <f t="shared" si="1"/>
        <v>0</v>
      </c>
      <c r="F27" s="31"/>
      <c r="G27" s="31"/>
      <c r="H27" s="23">
        <f t="shared" si="2"/>
        <v>0</v>
      </c>
      <c r="I27" s="15"/>
    </row>
    <row r="28" spans="1:9" ht="16.5">
      <c r="A28" s="20">
        <f t="shared" si="3"/>
        <v>13</v>
      </c>
      <c r="B28" s="29" t="s">
        <v>29</v>
      </c>
      <c r="C28" s="25"/>
      <c r="D28" s="26"/>
      <c r="E28" s="23">
        <f t="shared" si="1"/>
        <v>0</v>
      </c>
      <c r="F28" s="31"/>
      <c r="G28" s="31"/>
      <c r="H28" s="23">
        <f t="shared" si="2"/>
        <v>0</v>
      </c>
      <c r="I28" s="15"/>
    </row>
    <row r="29" spans="1:9" ht="16.5">
      <c r="A29" s="20">
        <f t="shared" si="3"/>
        <v>14</v>
      </c>
      <c r="B29" s="29" t="s">
        <v>30</v>
      </c>
      <c r="C29" s="25"/>
      <c r="D29" s="26"/>
      <c r="E29" s="23">
        <f t="shared" si="1"/>
        <v>0</v>
      </c>
      <c r="F29" s="31"/>
      <c r="G29" s="31"/>
      <c r="H29" s="23">
        <f t="shared" si="2"/>
        <v>0</v>
      </c>
      <c r="I29" s="15"/>
    </row>
    <row r="30" spans="1:9" ht="16.5">
      <c r="A30" s="20">
        <f t="shared" si="3"/>
        <v>15</v>
      </c>
      <c r="B30" s="29" t="s">
        <v>31</v>
      </c>
      <c r="C30" s="25"/>
      <c r="D30" s="26"/>
      <c r="E30" s="23">
        <f t="shared" si="1"/>
        <v>0</v>
      </c>
      <c r="F30" s="31"/>
      <c r="G30" s="31"/>
      <c r="H30" s="23">
        <f t="shared" si="2"/>
        <v>0</v>
      </c>
      <c r="I30" s="15"/>
    </row>
    <row r="31" spans="1:9" ht="16.5">
      <c r="A31" s="20">
        <f t="shared" si="3"/>
        <v>16</v>
      </c>
      <c r="B31" s="29" t="s">
        <v>32</v>
      </c>
      <c r="C31" s="22"/>
      <c r="D31" s="23"/>
      <c r="E31" s="23">
        <f t="shared" si="1"/>
        <v>0</v>
      </c>
      <c r="F31" s="30"/>
      <c r="G31" s="30"/>
      <c r="H31" s="23">
        <f t="shared" si="2"/>
        <v>0</v>
      </c>
      <c r="I31" s="15"/>
    </row>
    <row r="32" spans="1:9" ht="16.5">
      <c r="A32" s="20">
        <f t="shared" si="3"/>
        <v>17</v>
      </c>
      <c r="B32" s="29" t="s">
        <v>33</v>
      </c>
      <c r="C32" s="25"/>
      <c r="D32" s="26"/>
      <c r="E32" s="23">
        <f t="shared" si="1"/>
        <v>0</v>
      </c>
      <c r="F32" s="31"/>
      <c r="G32" s="31"/>
      <c r="H32" s="23">
        <f t="shared" si="2"/>
        <v>0</v>
      </c>
      <c r="I32" s="15"/>
    </row>
    <row r="33" spans="1:9" ht="16.5">
      <c r="A33" s="20">
        <f t="shared" si="3"/>
        <v>18</v>
      </c>
      <c r="B33" s="29" t="s">
        <v>34</v>
      </c>
      <c r="C33" s="25"/>
      <c r="D33" s="26"/>
      <c r="E33" s="23">
        <f t="shared" si="1"/>
        <v>0</v>
      </c>
      <c r="F33" s="31"/>
      <c r="G33" s="31"/>
      <c r="H33" s="23">
        <f t="shared" si="2"/>
        <v>0</v>
      </c>
      <c r="I33" s="15"/>
    </row>
    <row r="34" spans="1:9" ht="16.5">
      <c r="A34" s="20">
        <f t="shared" si="3"/>
        <v>19</v>
      </c>
      <c r="B34" s="29" t="s">
        <v>35</v>
      </c>
      <c r="C34" s="25"/>
      <c r="D34" s="26"/>
      <c r="E34" s="23">
        <f t="shared" si="1"/>
        <v>0</v>
      </c>
      <c r="F34" s="31"/>
      <c r="G34" s="31"/>
      <c r="H34" s="23">
        <f t="shared" si="2"/>
        <v>0</v>
      </c>
      <c r="I34" s="15"/>
    </row>
    <row r="35" spans="1:9" ht="27">
      <c r="A35" s="20">
        <f t="shared" si="3"/>
        <v>20</v>
      </c>
      <c r="B35" s="32" t="s">
        <v>36</v>
      </c>
      <c r="C35" s="25"/>
      <c r="D35" s="26"/>
      <c r="E35" s="23">
        <f t="shared" si="1"/>
        <v>0</v>
      </c>
      <c r="F35" s="31"/>
      <c r="G35" s="31"/>
      <c r="H35" s="23">
        <f t="shared" si="2"/>
        <v>0</v>
      </c>
      <c r="I35" s="15"/>
    </row>
    <row r="36" spans="1:9" ht="16.5">
      <c r="A36" s="20">
        <f t="shared" si="3"/>
        <v>21</v>
      </c>
      <c r="B36" s="29" t="s">
        <v>37</v>
      </c>
      <c r="C36" s="25"/>
      <c r="D36" s="26"/>
      <c r="E36" s="23">
        <f t="shared" si="1"/>
        <v>0</v>
      </c>
      <c r="F36" s="31"/>
      <c r="G36" s="31"/>
      <c r="H36" s="23">
        <f t="shared" si="2"/>
        <v>0</v>
      </c>
      <c r="I36" s="15"/>
    </row>
    <row r="37" spans="1:9" ht="16.5">
      <c r="A37" s="20">
        <f t="shared" si="3"/>
        <v>22</v>
      </c>
      <c r="B37" s="29" t="s">
        <v>38</v>
      </c>
      <c r="C37" s="22"/>
      <c r="D37" s="23"/>
      <c r="E37" s="23">
        <f t="shared" si="1"/>
        <v>0</v>
      </c>
      <c r="F37" s="30"/>
      <c r="G37" s="30"/>
      <c r="H37" s="23">
        <f t="shared" si="2"/>
        <v>0</v>
      </c>
      <c r="I37" s="15"/>
    </row>
    <row r="38" spans="1:9" ht="16.5">
      <c r="A38" s="20">
        <f t="shared" si="3"/>
        <v>23</v>
      </c>
      <c r="B38" s="29" t="s">
        <v>39</v>
      </c>
      <c r="C38" s="25"/>
      <c r="D38" s="26"/>
      <c r="E38" s="23">
        <f t="shared" si="1"/>
        <v>0</v>
      </c>
      <c r="F38" s="31"/>
      <c r="G38" s="31"/>
      <c r="H38" s="23">
        <f t="shared" si="2"/>
        <v>0</v>
      </c>
      <c r="I38" s="15"/>
    </row>
    <row r="39" spans="1:9" ht="16.5">
      <c r="A39" s="61" t="s">
        <v>14</v>
      </c>
      <c r="B39" s="62"/>
      <c r="C39" s="33">
        <f t="shared" ref="C39:H39" si="4">SUM(C16:C38)</f>
        <v>0</v>
      </c>
      <c r="D39" s="27">
        <f t="shared" si="4"/>
        <v>0</v>
      </c>
      <c r="E39" s="27">
        <f t="shared" si="4"/>
        <v>0</v>
      </c>
      <c r="F39" s="27">
        <f t="shared" si="4"/>
        <v>0</v>
      </c>
      <c r="G39" s="27">
        <f t="shared" si="4"/>
        <v>0</v>
      </c>
      <c r="H39" s="27">
        <f t="shared" si="4"/>
        <v>0</v>
      </c>
      <c r="I39" s="15"/>
    </row>
    <row r="40" spans="1:9" ht="16.5">
      <c r="A40" s="34"/>
      <c r="B40" s="35"/>
      <c r="C40" s="36"/>
      <c r="D40" s="37"/>
      <c r="E40" s="37"/>
      <c r="F40" s="37"/>
      <c r="G40" s="37"/>
      <c r="H40" s="37"/>
      <c r="I40" s="15"/>
    </row>
    <row r="41" spans="1:9" ht="16.5">
      <c r="A41" s="28">
        <v>3</v>
      </c>
      <c r="B41" s="73" t="s">
        <v>40</v>
      </c>
      <c r="C41" s="73"/>
      <c r="D41" s="73"/>
      <c r="E41" s="73"/>
      <c r="F41" s="73"/>
      <c r="G41" s="73"/>
      <c r="H41" s="73"/>
      <c r="I41" s="15"/>
    </row>
    <row r="42" spans="1:9" ht="16.5">
      <c r="A42" s="15"/>
      <c r="B42" s="73"/>
      <c r="C42" s="73"/>
      <c r="D42" s="73"/>
      <c r="E42" s="73"/>
      <c r="F42" s="73"/>
      <c r="G42" s="73"/>
      <c r="H42" s="73"/>
      <c r="I42" s="15"/>
    </row>
    <row r="43" spans="1:9" ht="16.5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25.5">
      <c r="A44" s="19" t="s">
        <v>3</v>
      </c>
      <c r="B44" s="19" t="s">
        <v>16</v>
      </c>
      <c r="C44" s="18" t="s">
        <v>5</v>
      </c>
      <c r="D44" s="19" t="s">
        <v>6</v>
      </c>
      <c r="E44" s="18" t="s">
        <v>7</v>
      </c>
      <c r="F44" s="19" t="s">
        <v>8</v>
      </c>
      <c r="G44" s="18" t="s">
        <v>9</v>
      </c>
      <c r="H44" s="18" t="s">
        <v>10</v>
      </c>
      <c r="I44" s="15"/>
    </row>
    <row r="45" spans="1:9" ht="16.5">
      <c r="A45" s="38">
        <v>1</v>
      </c>
      <c r="B45" s="39" t="s">
        <v>41</v>
      </c>
      <c r="C45" s="22"/>
      <c r="D45" s="23"/>
      <c r="E45" s="23">
        <f>C45+D45</f>
        <v>0</v>
      </c>
      <c r="F45" s="30"/>
      <c r="G45" s="30"/>
      <c r="H45" s="23">
        <f>E45-F45-G45</f>
        <v>0</v>
      </c>
      <c r="I45" s="15"/>
    </row>
    <row r="46" spans="1:9" ht="16.5">
      <c r="A46" s="38">
        <f t="shared" ref="A46:A57" si="5">A45+1</f>
        <v>2</v>
      </c>
      <c r="B46" s="39" t="s">
        <v>42</v>
      </c>
      <c r="C46" s="22"/>
      <c r="D46" s="23"/>
      <c r="E46" s="23">
        <f t="shared" ref="E46:E57" si="6">C46+D46</f>
        <v>0</v>
      </c>
      <c r="F46" s="30"/>
      <c r="G46" s="30"/>
      <c r="H46" s="23">
        <f t="shared" ref="H46:H57" si="7">E46-F46-G46</f>
        <v>0</v>
      </c>
      <c r="I46" s="15"/>
    </row>
    <row r="47" spans="1:9" ht="16.5">
      <c r="A47" s="38">
        <f t="shared" si="5"/>
        <v>3</v>
      </c>
      <c r="B47" s="39" t="s">
        <v>20</v>
      </c>
      <c r="C47" s="25"/>
      <c r="D47" s="26"/>
      <c r="E47" s="23">
        <f t="shared" si="6"/>
        <v>0</v>
      </c>
      <c r="F47" s="31"/>
      <c r="G47" s="31"/>
      <c r="H47" s="23">
        <f t="shared" si="7"/>
        <v>0</v>
      </c>
      <c r="I47" s="15"/>
    </row>
    <row r="48" spans="1:9" ht="16.5">
      <c r="A48" s="38">
        <f t="shared" si="5"/>
        <v>4</v>
      </c>
      <c r="B48" s="39" t="s">
        <v>43</v>
      </c>
      <c r="C48" s="25"/>
      <c r="D48" s="26"/>
      <c r="E48" s="23">
        <f t="shared" si="6"/>
        <v>0</v>
      </c>
      <c r="F48" s="31"/>
      <c r="G48" s="31"/>
      <c r="H48" s="23">
        <f t="shared" si="7"/>
        <v>0</v>
      </c>
      <c r="I48" s="15"/>
    </row>
    <row r="49" spans="1:9" ht="16.5">
      <c r="A49" s="38">
        <f t="shared" si="5"/>
        <v>5</v>
      </c>
      <c r="B49" s="39" t="s">
        <v>28</v>
      </c>
      <c r="C49" s="22"/>
      <c r="D49" s="23"/>
      <c r="E49" s="23">
        <f t="shared" si="6"/>
        <v>0</v>
      </c>
      <c r="F49" s="30"/>
      <c r="G49" s="30"/>
      <c r="H49" s="23">
        <f t="shared" si="7"/>
        <v>0</v>
      </c>
      <c r="I49" s="15"/>
    </row>
    <row r="50" spans="1:9" ht="16.5">
      <c r="A50" s="38">
        <f t="shared" si="5"/>
        <v>6</v>
      </c>
      <c r="B50" s="39" t="s">
        <v>44</v>
      </c>
      <c r="C50" s="25"/>
      <c r="D50" s="26"/>
      <c r="E50" s="23">
        <f t="shared" si="6"/>
        <v>0</v>
      </c>
      <c r="F50" s="31"/>
      <c r="G50" s="31"/>
      <c r="H50" s="23">
        <f t="shared" si="7"/>
        <v>0</v>
      </c>
      <c r="I50" s="15"/>
    </row>
    <row r="51" spans="1:9" ht="16.5">
      <c r="A51" s="38">
        <f t="shared" si="5"/>
        <v>7</v>
      </c>
      <c r="B51" s="39" t="s">
        <v>45</v>
      </c>
      <c r="C51" s="25"/>
      <c r="D51" s="26"/>
      <c r="E51" s="23">
        <f t="shared" si="6"/>
        <v>0</v>
      </c>
      <c r="F51" s="31"/>
      <c r="G51" s="31"/>
      <c r="H51" s="23">
        <f t="shared" si="7"/>
        <v>0</v>
      </c>
      <c r="I51" s="15"/>
    </row>
    <row r="52" spans="1:9" ht="16.5">
      <c r="A52" s="38">
        <f t="shared" si="5"/>
        <v>8</v>
      </c>
      <c r="B52" s="39" t="s">
        <v>33</v>
      </c>
      <c r="C52" s="25"/>
      <c r="D52" s="26"/>
      <c r="E52" s="23">
        <f t="shared" si="6"/>
        <v>0</v>
      </c>
      <c r="F52" s="31"/>
      <c r="G52" s="31"/>
      <c r="H52" s="23">
        <f t="shared" si="7"/>
        <v>0</v>
      </c>
      <c r="I52" s="15"/>
    </row>
    <row r="53" spans="1:9" ht="16.5">
      <c r="A53" s="38">
        <f t="shared" si="5"/>
        <v>9</v>
      </c>
      <c r="B53" s="39" t="s">
        <v>34</v>
      </c>
      <c r="C53" s="22"/>
      <c r="D53" s="23"/>
      <c r="E53" s="23">
        <f t="shared" si="6"/>
        <v>0</v>
      </c>
      <c r="F53" s="30"/>
      <c r="G53" s="30"/>
      <c r="H53" s="23">
        <f t="shared" si="7"/>
        <v>0</v>
      </c>
      <c r="I53" s="15"/>
    </row>
    <row r="54" spans="1:9" ht="16.5">
      <c r="A54" s="38">
        <f t="shared" si="5"/>
        <v>10</v>
      </c>
      <c r="B54" s="39" t="s">
        <v>35</v>
      </c>
      <c r="C54" s="25"/>
      <c r="D54" s="26"/>
      <c r="E54" s="23">
        <f t="shared" si="6"/>
        <v>0</v>
      </c>
      <c r="F54" s="31"/>
      <c r="G54" s="31"/>
      <c r="H54" s="23">
        <f t="shared" si="7"/>
        <v>0</v>
      </c>
      <c r="I54" s="15"/>
    </row>
    <row r="55" spans="1:9" ht="16.5">
      <c r="A55" s="38">
        <f t="shared" si="5"/>
        <v>11</v>
      </c>
      <c r="B55" s="39" t="s">
        <v>46</v>
      </c>
      <c r="C55" s="25"/>
      <c r="D55" s="26"/>
      <c r="E55" s="23">
        <f t="shared" si="6"/>
        <v>0</v>
      </c>
      <c r="F55" s="31"/>
      <c r="G55" s="31"/>
      <c r="H55" s="23">
        <f t="shared" si="7"/>
        <v>0</v>
      </c>
      <c r="I55" s="15"/>
    </row>
    <row r="56" spans="1:9" ht="16.5">
      <c r="A56" s="38">
        <f t="shared" si="5"/>
        <v>12</v>
      </c>
      <c r="B56" s="39" t="s">
        <v>47</v>
      </c>
      <c r="C56" s="25"/>
      <c r="D56" s="26"/>
      <c r="E56" s="23">
        <f t="shared" si="6"/>
        <v>0</v>
      </c>
      <c r="F56" s="31"/>
      <c r="G56" s="31"/>
      <c r="H56" s="23">
        <f t="shared" si="7"/>
        <v>0</v>
      </c>
      <c r="I56" s="15"/>
    </row>
    <row r="57" spans="1:9" ht="16.5">
      <c r="A57" s="38">
        <f t="shared" si="5"/>
        <v>13</v>
      </c>
      <c r="B57" s="39" t="s">
        <v>48</v>
      </c>
      <c r="C57" s="25"/>
      <c r="D57" s="26"/>
      <c r="E57" s="23">
        <f t="shared" si="6"/>
        <v>0</v>
      </c>
      <c r="F57" s="31"/>
      <c r="G57" s="31"/>
      <c r="H57" s="23">
        <f t="shared" si="7"/>
        <v>0</v>
      </c>
      <c r="I57" s="15"/>
    </row>
    <row r="58" spans="1:9" ht="16.5">
      <c r="A58" s="63" t="s">
        <v>14</v>
      </c>
      <c r="B58" s="64"/>
      <c r="C58" s="33">
        <f t="shared" ref="C58:H58" si="8">SUM(C45:C57)</f>
        <v>0</v>
      </c>
      <c r="D58" s="27">
        <f t="shared" si="8"/>
        <v>0</v>
      </c>
      <c r="E58" s="27">
        <f t="shared" si="8"/>
        <v>0</v>
      </c>
      <c r="F58" s="27">
        <f t="shared" si="8"/>
        <v>0</v>
      </c>
      <c r="G58" s="27">
        <f t="shared" si="8"/>
        <v>0</v>
      </c>
      <c r="H58" s="27">
        <f t="shared" si="8"/>
        <v>0</v>
      </c>
      <c r="I58" s="15"/>
    </row>
    <row r="59" spans="1:9" ht="16.5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16.5">
      <c r="A60" s="15">
        <v>4</v>
      </c>
      <c r="B60" s="40" t="s">
        <v>49</v>
      </c>
      <c r="C60" s="15"/>
      <c r="D60" s="15"/>
      <c r="E60" s="15"/>
      <c r="F60" s="15"/>
      <c r="G60" s="15"/>
      <c r="H60" s="15"/>
      <c r="I60" s="15"/>
    </row>
    <row r="61" spans="1:9" ht="16.5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16.5">
      <c r="A62" s="66" t="s">
        <v>3</v>
      </c>
      <c r="B62" s="66" t="s">
        <v>4</v>
      </c>
      <c r="C62" s="65" t="s">
        <v>50</v>
      </c>
      <c r="D62" s="66"/>
      <c r="E62" s="66"/>
      <c r="F62" s="66"/>
      <c r="G62" s="15"/>
      <c r="H62" s="15"/>
      <c r="I62" s="15"/>
    </row>
    <row r="63" spans="1:9" ht="16.5">
      <c r="A63" s="66"/>
      <c r="B63" s="66"/>
      <c r="C63" s="41" t="s">
        <v>51</v>
      </c>
      <c r="D63" s="41" t="s">
        <v>52</v>
      </c>
      <c r="E63" s="41" t="s">
        <v>53</v>
      </c>
      <c r="F63" s="42"/>
      <c r="G63" s="15"/>
      <c r="H63" s="15"/>
      <c r="I63" s="15"/>
    </row>
    <row r="64" spans="1:9" ht="16.5">
      <c r="A64" s="38">
        <v>1</v>
      </c>
      <c r="B64" s="43" t="s">
        <v>54</v>
      </c>
      <c r="C64" s="22"/>
      <c r="D64" s="22"/>
      <c r="E64" s="23"/>
      <c r="F64" s="23"/>
      <c r="G64" s="15"/>
      <c r="H64" s="15"/>
      <c r="I64" s="15"/>
    </row>
    <row r="65" spans="1:9" ht="16.5">
      <c r="A65" s="38">
        <f>A64+1</f>
        <v>2</v>
      </c>
      <c r="B65" s="43" t="s">
        <v>12</v>
      </c>
      <c r="C65" s="22"/>
      <c r="D65" s="22"/>
      <c r="E65" s="23"/>
      <c r="F65" s="23"/>
      <c r="G65" s="15"/>
      <c r="H65" s="15"/>
      <c r="I65" s="15"/>
    </row>
    <row r="66" spans="1:9" ht="16.5">
      <c r="A66" s="63" t="s">
        <v>55</v>
      </c>
      <c r="B66" s="64"/>
      <c r="C66" s="27" t="e">
        <f>AVERAGE(C64:C65)</f>
        <v>#DIV/0!</v>
      </c>
      <c r="D66" s="27" t="e">
        <f>AVERAGE(D64:D65)</f>
        <v>#DIV/0!</v>
      </c>
      <c r="E66" s="27" t="e">
        <f>AVERAGE(E64:E65)</f>
        <v>#DIV/0!</v>
      </c>
      <c r="F66" s="27" t="e">
        <f>AVERAGE(F64:F65)</f>
        <v>#DIV/0!</v>
      </c>
      <c r="G66" s="15"/>
      <c r="H66" s="15"/>
      <c r="I66" s="15"/>
    </row>
    <row r="67" spans="1:9" ht="16.5">
      <c r="A67" s="15"/>
      <c r="B67" s="15"/>
      <c r="C67" s="15"/>
      <c r="D67" s="15"/>
      <c r="E67" s="15"/>
      <c r="F67" s="15"/>
      <c r="G67" s="15"/>
      <c r="H67" s="15"/>
      <c r="I67" s="15"/>
    </row>
    <row r="68" spans="1:9" ht="16.5">
      <c r="A68" s="15">
        <v>5</v>
      </c>
      <c r="B68" s="15" t="s">
        <v>56</v>
      </c>
      <c r="C68" s="15"/>
      <c r="D68" s="15"/>
      <c r="E68" s="15"/>
      <c r="F68" s="15"/>
      <c r="G68" s="15"/>
      <c r="H68" s="15"/>
      <c r="I68" s="15"/>
    </row>
    <row r="69" spans="1:9" ht="16.5">
      <c r="A69" s="15"/>
      <c r="B69" s="15"/>
      <c r="C69" s="15"/>
      <c r="D69" s="15"/>
      <c r="E69" s="15"/>
      <c r="F69" s="15"/>
      <c r="G69" s="15"/>
      <c r="H69" s="15"/>
      <c r="I69" s="15"/>
    </row>
    <row r="70" spans="1:9" ht="16.5">
      <c r="A70" s="66" t="s">
        <v>3</v>
      </c>
      <c r="B70" s="66" t="s">
        <v>57</v>
      </c>
      <c r="C70" s="65" t="s">
        <v>58</v>
      </c>
      <c r="D70" s="66"/>
      <c r="E70" s="66"/>
      <c r="F70" s="66"/>
      <c r="G70" s="15"/>
      <c r="H70" s="15"/>
      <c r="I70" s="15"/>
    </row>
    <row r="71" spans="1:9" ht="16.5">
      <c r="A71" s="66"/>
      <c r="B71" s="66"/>
      <c r="C71" s="41" t="s">
        <v>59</v>
      </c>
      <c r="D71" s="41" t="s">
        <v>60</v>
      </c>
      <c r="E71" s="41"/>
      <c r="F71" s="23"/>
      <c r="G71" s="15"/>
      <c r="H71" s="15"/>
      <c r="I71" s="15"/>
    </row>
    <row r="72" spans="1:9" ht="16.5">
      <c r="A72" s="38">
        <v>1</v>
      </c>
      <c r="B72" s="43" t="s">
        <v>61</v>
      </c>
      <c r="C72" s="22"/>
      <c r="D72" s="22"/>
      <c r="E72" s="23"/>
      <c r="F72" s="23"/>
      <c r="G72" s="15"/>
      <c r="H72" s="15"/>
      <c r="I72" s="15"/>
    </row>
    <row r="73" spans="1:9" ht="16.5">
      <c r="A73" s="38">
        <f>A72+1</f>
        <v>2</v>
      </c>
      <c r="B73" s="43" t="s">
        <v>62</v>
      </c>
      <c r="C73" s="22"/>
      <c r="D73" s="22"/>
      <c r="E73" s="23"/>
      <c r="F73" s="23"/>
      <c r="G73" s="15"/>
      <c r="H73" s="15"/>
      <c r="I73" s="15"/>
    </row>
    <row r="74" spans="1:9" ht="20.100000000000001" customHeight="1">
      <c r="A74" s="63" t="s">
        <v>55</v>
      </c>
      <c r="B74" s="64"/>
      <c r="C74" s="27" t="e">
        <f t="shared" ref="C74:F74" si="9">AVERAGE(C72:C73)</f>
        <v>#DIV/0!</v>
      </c>
      <c r="D74" s="27" t="e">
        <f t="shared" si="9"/>
        <v>#DIV/0!</v>
      </c>
      <c r="E74" s="27" t="e">
        <f t="shared" si="9"/>
        <v>#DIV/0!</v>
      </c>
      <c r="F74" s="27" t="e">
        <f t="shared" si="9"/>
        <v>#DIV/0!</v>
      </c>
      <c r="G74" s="15"/>
      <c r="H74" s="15"/>
      <c r="I74" s="15"/>
    </row>
    <row r="75" spans="1:9" ht="16.5">
      <c r="A75" s="15"/>
      <c r="B75" s="15"/>
      <c r="C75" s="15"/>
      <c r="D75" s="15"/>
      <c r="E75" s="15"/>
      <c r="F75" s="15"/>
      <c r="G75" s="15"/>
      <c r="H75" s="15"/>
      <c r="I75" s="15"/>
    </row>
    <row r="76" spans="1:9" ht="16.5">
      <c r="A76" s="15">
        <v>6</v>
      </c>
      <c r="B76" s="15" t="s">
        <v>63</v>
      </c>
      <c r="C76" s="15"/>
      <c r="D76" s="15"/>
      <c r="E76" s="15"/>
      <c r="F76" s="15"/>
      <c r="G76" s="15"/>
      <c r="H76" s="15"/>
      <c r="I76" s="15"/>
    </row>
    <row r="77" spans="1:9" ht="16.5">
      <c r="A77" s="15"/>
      <c r="B77" s="15"/>
      <c r="C77" s="15"/>
      <c r="D77" s="15"/>
      <c r="E77" s="15"/>
      <c r="F77" s="15"/>
      <c r="G77" s="15"/>
      <c r="H77" s="15"/>
      <c r="I77" s="15"/>
    </row>
    <row r="78" spans="1:9" ht="16.5">
      <c r="A78" s="66" t="s">
        <v>3</v>
      </c>
      <c r="B78" s="66" t="s">
        <v>64</v>
      </c>
      <c r="C78" s="65" t="s">
        <v>65</v>
      </c>
      <c r="D78" s="65" t="s">
        <v>66</v>
      </c>
      <c r="E78" s="65"/>
      <c r="F78" s="65"/>
      <c r="G78" s="15"/>
      <c r="H78" s="15"/>
      <c r="I78" s="15"/>
    </row>
    <row r="79" spans="1:9" ht="33">
      <c r="A79" s="66"/>
      <c r="B79" s="66"/>
      <c r="C79" s="65"/>
      <c r="D79" s="44" t="s">
        <v>67</v>
      </c>
      <c r="E79" s="45" t="s">
        <v>68</v>
      </c>
      <c r="F79" s="46" t="s">
        <v>69</v>
      </c>
      <c r="G79" s="15"/>
      <c r="H79" s="15"/>
      <c r="I79" s="15"/>
    </row>
    <row r="80" spans="1:9" ht="16.5">
      <c r="A80" s="38">
        <v>1</v>
      </c>
      <c r="B80" s="43"/>
      <c r="C80" s="22"/>
      <c r="D80" s="22"/>
      <c r="E80" s="23"/>
      <c r="F80" s="23"/>
      <c r="G80" s="15"/>
      <c r="H80" s="15"/>
      <c r="I80" s="15"/>
    </row>
    <row r="81" spans="1:9" ht="16.5">
      <c r="A81" s="38">
        <f>A80+1</f>
        <v>2</v>
      </c>
      <c r="B81" s="43"/>
      <c r="C81" s="22"/>
      <c r="D81" s="22"/>
      <c r="E81" s="23"/>
      <c r="F81" s="23"/>
      <c r="G81" s="15"/>
      <c r="H81" s="15"/>
      <c r="I81" s="15"/>
    </row>
    <row r="82" spans="1:9" ht="16.5">
      <c r="A82" s="47"/>
      <c r="B82" s="48"/>
      <c r="C82" s="49"/>
      <c r="D82" s="49"/>
      <c r="E82" s="50"/>
      <c r="F82" s="50"/>
      <c r="G82" s="15"/>
      <c r="H82" s="15"/>
      <c r="I82" s="15"/>
    </row>
    <row r="83" spans="1:9" ht="16.5">
      <c r="A83" s="34"/>
      <c r="B83" s="51"/>
      <c r="C83" s="52"/>
      <c r="D83" s="52"/>
      <c r="E83" s="53"/>
      <c r="F83" s="53"/>
      <c r="G83" s="15"/>
      <c r="H83" s="15"/>
      <c r="I83" s="15"/>
    </row>
    <row r="84" spans="1:9" ht="16.5">
      <c r="A84" s="34"/>
      <c r="B84" s="51"/>
      <c r="C84" s="52"/>
      <c r="D84" s="52"/>
      <c r="E84" s="53"/>
      <c r="F84" s="53"/>
      <c r="G84" s="15"/>
      <c r="H84" s="15"/>
      <c r="I84" s="15"/>
    </row>
    <row r="85" spans="1:9" ht="16.5">
      <c r="A85" s="34"/>
      <c r="B85" s="51"/>
      <c r="C85" s="52"/>
      <c r="D85" s="52"/>
      <c r="E85" s="53"/>
      <c r="F85" s="53"/>
      <c r="G85" s="15"/>
      <c r="H85" s="15"/>
      <c r="I85" s="15"/>
    </row>
    <row r="86" spans="1:9" ht="16.5">
      <c r="A86" s="34"/>
      <c r="B86" s="51"/>
      <c r="C86" s="52"/>
      <c r="D86" s="52"/>
      <c r="E86" s="53"/>
      <c r="F86" s="53"/>
      <c r="G86" s="15"/>
      <c r="H86" s="15"/>
      <c r="I86" s="15"/>
    </row>
    <row r="87" spans="1:9" ht="16.5">
      <c r="A87" s="34"/>
      <c r="B87" s="51"/>
      <c r="C87" s="52"/>
      <c r="D87" s="52"/>
      <c r="E87" s="53"/>
      <c r="F87" s="53"/>
      <c r="G87" s="15"/>
      <c r="H87" s="15"/>
      <c r="I87" s="15"/>
    </row>
    <row r="88" spans="1:9" ht="16.5">
      <c r="A88" s="15"/>
      <c r="B88" s="15"/>
      <c r="C88" s="15"/>
      <c r="D88" s="15"/>
      <c r="E88" s="15"/>
      <c r="F88" s="15"/>
      <c r="G88" s="15"/>
      <c r="H88" s="15"/>
      <c r="I88" s="15"/>
    </row>
    <row r="89" spans="1:9" ht="16.5">
      <c r="A89" s="15">
        <v>7</v>
      </c>
      <c r="B89" s="15" t="s">
        <v>70</v>
      </c>
      <c r="C89" s="15"/>
      <c r="D89" s="15"/>
      <c r="E89" s="15"/>
      <c r="F89" s="15"/>
      <c r="G89" s="15"/>
      <c r="H89" s="15"/>
      <c r="I89" s="15"/>
    </row>
    <row r="90" spans="1:9" ht="16.5">
      <c r="A90" s="15"/>
      <c r="B90" s="15"/>
      <c r="C90" s="15"/>
      <c r="D90" s="15"/>
      <c r="E90" s="15"/>
      <c r="F90" s="54"/>
      <c r="G90" s="15"/>
      <c r="H90" s="15"/>
      <c r="I90" s="15"/>
    </row>
    <row r="91" spans="1:9">
      <c r="A91" s="70" t="s">
        <v>3</v>
      </c>
      <c r="B91" s="67" t="s">
        <v>71</v>
      </c>
      <c r="C91" s="67" t="s">
        <v>72</v>
      </c>
      <c r="D91" s="67"/>
      <c r="E91" s="71" t="s">
        <v>73</v>
      </c>
      <c r="F91" s="67" t="s">
        <v>74</v>
      </c>
      <c r="G91" s="67"/>
      <c r="H91" s="67"/>
      <c r="I91" s="67"/>
    </row>
    <row r="92" spans="1:9" ht="42.75">
      <c r="A92" s="70"/>
      <c r="B92" s="67"/>
      <c r="C92" s="56" t="s">
        <v>75</v>
      </c>
      <c r="D92" s="56" t="s">
        <v>76</v>
      </c>
      <c r="E92" s="72"/>
      <c r="F92" s="55" t="s">
        <v>77</v>
      </c>
      <c r="G92" s="56" t="s">
        <v>78</v>
      </c>
      <c r="H92" s="55" t="s">
        <v>79</v>
      </c>
      <c r="I92" s="56" t="s">
        <v>78</v>
      </c>
    </row>
    <row r="93" spans="1:9" ht="16.5">
      <c r="A93" s="57"/>
      <c r="B93" s="58" t="s">
        <v>80</v>
      </c>
      <c r="C93" s="57"/>
      <c r="D93" s="57"/>
      <c r="E93" s="57"/>
      <c r="F93" s="57"/>
      <c r="G93" s="57"/>
      <c r="H93" s="57"/>
      <c r="I93" s="57"/>
    </row>
    <row r="94" spans="1:9" ht="16.5">
      <c r="A94" s="57"/>
      <c r="B94" s="57"/>
      <c r="C94" s="57"/>
      <c r="D94" s="57"/>
      <c r="E94" s="57"/>
      <c r="F94" s="57"/>
      <c r="G94" s="57"/>
      <c r="H94" s="57"/>
      <c r="I94" s="57"/>
    </row>
    <row r="95" spans="1:9" ht="16.5">
      <c r="A95" s="68" t="s">
        <v>14</v>
      </c>
      <c r="B95" s="69"/>
      <c r="C95" s="57"/>
      <c r="D95" s="57"/>
      <c r="E95" s="57"/>
      <c r="F95" s="57"/>
      <c r="G95" s="57"/>
      <c r="H95" s="57"/>
      <c r="I95" s="57"/>
    </row>
    <row r="97" spans="2:6">
      <c r="B97" t="s">
        <v>81</v>
      </c>
      <c r="F97" t="s">
        <v>82</v>
      </c>
    </row>
    <row r="98" spans="2:6">
      <c r="B98" t="s">
        <v>83</v>
      </c>
      <c r="F98" t="s">
        <v>84</v>
      </c>
    </row>
    <row r="101" spans="2:6">
      <c r="B101" s="59" t="s">
        <v>85</v>
      </c>
      <c r="F101" s="59" t="s">
        <v>85</v>
      </c>
    </row>
    <row r="102" spans="2:6">
      <c r="B102" s="59" t="s">
        <v>86</v>
      </c>
      <c r="F102" s="59" t="s">
        <v>86</v>
      </c>
    </row>
  </sheetData>
  <mergeCells count="25">
    <mergeCell ref="C91:D91"/>
    <mergeCell ref="F91:I91"/>
    <mergeCell ref="A95:B95"/>
    <mergeCell ref="A62:A63"/>
    <mergeCell ref="A70:A71"/>
    <mergeCell ref="A78:A79"/>
    <mergeCell ref="A91:A92"/>
    <mergeCell ref="B62:B63"/>
    <mergeCell ref="B70:B71"/>
    <mergeCell ref="B78:B79"/>
    <mergeCell ref="B91:B92"/>
    <mergeCell ref="C78:C79"/>
    <mergeCell ref="E91:E92"/>
    <mergeCell ref="C62:F62"/>
    <mergeCell ref="A66:B66"/>
    <mergeCell ref="C70:F70"/>
    <mergeCell ref="A74:B74"/>
    <mergeCell ref="D78:F78"/>
    <mergeCell ref="A1:I1"/>
    <mergeCell ref="A2:I2"/>
    <mergeCell ref="A10:B10"/>
    <mergeCell ref="A39:B39"/>
    <mergeCell ref="A58:B58"/>
    <mergeCell ref="B12:H13"/>
    <mergeCell ref="B41:H42"/>
  </mergeCells>
  <pageMargins left="0.75" right="0.75" top="1" bottom="1" header="0.5" footer="0.5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/>
  <cols>
    <col min="1" max="26" width="7.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/>
  <cols>
    <col min="1" max="26" width="7.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topLeftCell="A16" workbookViewId="0">
      <selection activeCell="B2" sqref="B2:H44"/>
    </sheetView>
  </sheetViews>
  <sheetFormatPr defaultColWidth="9" defaultRowHeight="14.25"/>
  <cols>
    <col min="2" max="2" width="45.5" customWidth="1"/>
    <col min="3" max="3" width="6.375" style="4" customWidth="1"/>
    <col min="4" max="6" width="7.375" style="4" customWidth="1"/>
    <col min="7" max="7" width="8.875" style="4" customWidth="1"/>
    <col min="8" max="8" width="6.375" style="4" customWidth="1"/>
  </cols>
  <sheetData>
    <row r="2" spans="1:8">
      <c r="A2">
        <v>1</v>
      </c>
      <c r="B2" s="5" t="s">
        <v>17</v>
      </c>
      <c r="C2" s="6">
        <f>47665+949</f>
        <v>48614</v>
      </c>
      <c r="D2" s="6">
        <v>355842</v>
      </c>
      <c r="E2" s="6">
        <f t="shared" ref="E2:E35" si="0">D2+C2</f>
        <v>404456</v>
      </c>
      <c r="F2" s="6">
        <v>25218</v>
      </c>
      <c r="G2" s="6">
        <v>347234</v>
      </c>
      <c r="H2" s="6">
        <f t="shared" ref="H2:H35" si="1">E2-F2-G2</f>
        <v>32004</v>
      </c>
    </row>
    <row r="3" spans="1:8">
      <c r="A3">
        <v>2</v>
      </c>
      <c r="B3" s="5" t="s">
        <v>18</v>
      </c>
      <c r="C3" s="6">
        <f>17142+407</f>
        <v>17549</v>
      </c>
      <c r="D3" s="6">
        <v>124776</v>
      </c>
      <c r="E3" s="6">
        <f t="shared" si="0"/>
        <v>142325</v>
      </c>
      <c r="F3" s="6">
        <v>9881</v>
      </c>
      <c r="G3" s="6">
        <v>121042</v>
      </c>
      <c r="H3" s="6">
        <f t="shared" si="1"/>
        <v>11402</v>
      </c>
    </row>
    <row r="4" spans="1:8">
      <c r="A4">
        <v>3</v>
      </c>
      <c r="B4" s="5" t="s">
        <v>19</v>
      </c>
      <c r="C4" s="6">
        <f>81+6</f>
        <v>87</v>
      </c>
      <c r="D4" s="6">
        <v>221</v>
      </c>
      <c r="E4" s="6">
        <f t="shared" si="0"/>
        <v>308</v>
      </c>
      <c r="F4" s="6">
        <v>59</v>
      </c>
      <c r="G4" s="6">
        <v>164</v>
      </c>
      <c r="H4" s="6">
        <f t="shared" si="1"/>
        <v>85</v>
      </c>
    </row>
    <row r="5" spans="1:8">
      <c r="A5">
        <v>6</v>
      </c>
      <c r="B5" s="5" t="s">
        <v>22</v>
      </c>
      <c r="C5" s="6">
        <v>2</v>
      </c>
      <c r="D5" s="6">
        <v>21</v>
      </c>
      <c r="E5" s="6">
        <f t="shared" si="0"/>
        <v>23</v>
      </c>
      <c r="F5" s="6">
        <v>7</v>
      </c>
      <c r="G5" s="6">
        <v>9</v>
      </c>
      <c r="H5" s="6">
        <f t="shared" si="1"/>
        <v>7</v>
      </c>
    </row>
    <row r="6" spans="1:8">
      <c r="A6">
        <v>7</v>
      </c>
      <c r="B6" s="5" t="s">
        <v>23</v>
      </c>
      <c r="C6" s="6">
        <f>680+27</f>
        <v>707</v>
      </c>
      <c r="D6" s="6">
        <v>1992</v>
      </c>
      <c r="E6" s="6">
        <f t="shared" si="0"/>
        <v>2699</v>
      </c>
      <c r="F6" s="6">
        <v>552</v>
      </c>
      <c r="G6" s="6">
        <v>1567</v>
      </c>
      <c r="H6" s="6">
        <f t="shared" si="1"/>
        <v>580</v>
      </c>
    </row>
    <row r="7" spans="1:8">
      <c r="A7">
        <v>8</v>
      </c>
      <c r="B7" s="5" t="s">
        <v>24</v>
      </c>
      <c r="C7" s="6">
        <v>39</v>
      </c>
      <c r="D7" s="6">
        <v>99</v>
      </c>
      <c r="E7" s="6">
        <f t="shared" si="0"/>
        <v>138</v>
      </c>
      <c r="F7" s="6">
        <v>32</v>
      </c>
      <c r="G7" s="6">
        <v>74</v>
      </c>
      <c r="H7" s="6">
        <f t="shared" si="1"/>
        <v>32</v>
      </c>
    </row>
    <row r="8" spans="1:8">
      <c r="A8">
        <v>9</v>
      </c>
      <c r="B8" s="5" t="s">
        <v>25</v>
      </c>
      <c r="C8" s="6">
        <f>137+14</f>
        <v>151</v>
      </c>
      <c r="D8" s="6">
        <v>1132</v>
      </c>
      <c r="E8" s="6">
        <f t="shared" si="0"/>
        <v>1283</v>
      </c>
      <c r="F8" s="6">
        <v>197</v>
      </c>
      <c r="G8" s="6">
        <v>988</v>
      </c>
      <c r="H8" s="6">
        <f t="shared" si="1"/>
        <v>98</v>
      </c>
    </row>
    <row r="9" spans="1:8">
      <c r="A9">
        <v>10</v>
      </c>
      <c r="B9" s="5" t="s">
        <v>26</v>
      </c>
      <c r="C9" s="6">
        <v>2</v>
      </c>
      <c r="D9" s="6">
        <v>11</v>
      </c>
      <c r="E9" s="6">
        <f t="shared" si="0"/>
        <v>13</v>
      </c>
      <c r="F9" s="6">
        <v>2</v>
      </c>
      <c r="G9" s="6">
        <v>9</v>
      </c>
      <c r="H9" s="6">
        <f t="shared" si="1"/>
        <v>2</v>
      </c>
    </row>
    <row r="10" spans="1:8">
      <c r="A10">
        <v>11</v>
      </c>
      <c r="B10" s="5" t="s">
        <v>27</v>
      </c>
      <c r="C10" s="6">
        <f>602+32</f>
        <v>634</v>
      </c>
      <c r="D10" s="6">
        <v>1613</v>
      </c>
      <c r="E10" s="6">
        <f t="shared" si="0"/>
        <v>2247</v>
      </c>
      <c r="F10" s="6">
        <v>578</v>
      </c>
      <c r="G10" s="6">
        <v>1160</v>
      </c>
      <c r="H10" s="6">
        <f t="shared" si="1"/>
        <v>509</v>
      </c>
    </row>
    <row r="11" spans="1:8">
      <c r="A11">
        <v>12</v>
      </c>
      <c r="B11" s="5" t="s">
        <v>28</v>
      </c>
      <c r="C11" s="6">
        <f>146+45</f>
        <v>191</v>
      </c>
      <c r="D11" s="6">
        <v>821</v>
      </c>
      <c r="E11" s="6">
        <f t="shared" si="0"/>
        <v>1012</v>
      </c>
      <c r="F11" s="6">
        <v>229</v>
      </c>
      <c r="G11" s="6">
        <v>642</v>
      </c>
      <c r="H11" s="6">
        <f t="shared" si="1"/>
        <v>141</v>
      </c>
    </row>
    <row r="12" spans="1:8">
      <c r="A12">
        <v>13</v>
      </c>
      <c r="B12" s="5" t="s">
        <v>29</v>
      </c>
      <c r="C12" s="6">
        <v>3</v>
      </c>
      <c r="D12" s="6">
        <v>16</v>
      </c>
      <c r="E12" s="6">
        <f t="shared" si="0"/>
        <v>19</v>
      </c>
      <c r="F12" s="6">
        <v>5</v>
      </c>
      <c r="G12" s="6">
        <v>11</v>
      </c>
      <c r="H12" s="6">
        <f t="shared" si="1"/>
        <v>3</v>
      </c>
    </row>
    <row r="13" spans="1:8">
      <c r="A13">
        <v>14</v>
      </c>
      <c r="B13" s="5" t="s">
        <v>30</v>
      </c>
      <c r="C13" s="6">
        <f>51+2</f>
        <v>53</v>
      </c>
      <c r="D13" s="6">
        <v>204</v>
      </c>
      <c r="E13" s="6">
        <f t="shared" si="0"/>
        <v>257</v>
      </c>
      <c r="F13" s="6">
        <v>70</v>
      </c>
      <c r="G13" s="6">
        <v>169</v>
      </c>
      <c r="H13" s="6">
        <f t="shared" si="1"/>
        <v>18</v>
      </c>
    </row>
    <row r="14" spans="1:8">
      <c r="A14">
        <v>15</v>
      </c>
      <c r="B14" s="5" t="s">
        <v>31</v>
      </c>
      <c r="C14" s="6">
        <v>4</v>
      </c>
      <c r="D14" s="6">
        <v>20</v>
      </c>
      <c r="E14" s="6">
        <f t="shared" si="0"/>
        <v>24</v>
      </c>
      <c r="F14" s="6">
        <v>1</v>
      </c>
      <c r="G14" s="6">
        <v>16</v>
      </c>
      <c r="H14" s="6">
        <f t="shared" si="1"/>
        <v>7</v>
      </c>
    </row>
    <row r="15" spans="1:8">
      <c r="A15">
        <v>16</v>
      </c>
      <c r="B15" s="5" t="s">
        <v>32</v>
      </c>
      <c r="C15" s="6">
        <f>2+1</f>
        <v>3</v>
      </c>
      <c r="D15" s="6">
        <v>14</v>
      </c>
      <c r="E15" s="6">
        <f t="shared" si="0"/>
        <v>17</v>
      </c>
      <c r="F15" s="6">
        <v>5</v>
      </c>
      <c r="G15" s="6">
        <v>7</v>
      </c>
      <c r="H15" s="6">
        <f t="shared" si="1"/>
        <v>5</v>
      </c>
    </row>
    <row r="16" spans="1:8">
      <c r="A16">
        <v>17</v>
      </c>
      <c r="B16" s="5" t="s">
        <v>33</v>
      </c>
      <c r="C16" s="6">
        <f>4+1</f>
        <v>5</v>
      </c>
      <c r="D16" s="6">
        <v>33</v>
      </c>
      <c r="E16" s="6">
        <f t="shared" si="0"/>
        <v>38</v>
      </c>
      <c r="F16" s="6">
        <v>13</v>
      </c>
      <c r="G16" s="6">
        <v>22</v>
      </c>
      <c r="H16" s="6">
        <f t="shared" si="1"/>
        <v>3</v>
      </c>
    </row>
    <row r="17" spans="1:8">
      <c r="A17">
        <v>18</v>
      </c>
      <c r="B17" s="5" t="s">
        <v>34</v>
      </c>
      <c r="C17" s="6">
        <f>173+40</f>
        <v>213</v>
      </c>
      <c r="D17" s="6">
        <v>2512</v>
      </c>
      <c r="E17" s="6">
        <f t="shared" si="0"/>
        <v>2725</v>
      </c>
      <c r="F17" s="6">
        <v>400</v>
      </c>
      <c r="G17" s="6">
        <v>2198</v>
      </c>
      <c r="H17" s="6">
        <f t="shared" si="1"/>
        <v>127</v>
      </c>
    </row>
    <row r="18" spans="1:8">
      <c r="A18">
        <v>19</v>
      </c>
      <c r="B18" s="5" t="s">
        <v>35</v>
      </c>
      <c r="C18" s="6">
        <f>206+1</f>
        <v>207</v>
      </c>
      <c r="D18" s="6">
        <v>1403</v>
      </c>
      <c r="E18" s="6">
        <f t="shared" si="0"/>
        <v>1610</v>
      </c>
      <c r="F18" s="6">
        <v>238</v>
      </c>
      <c r="G18" s="6">
        <v>1180</v>
      </c>
      <c r="H18" s="6">
        <f t="shared" si="1"/>
        <v>192</v>
      </c>
    </row>
    <row r="19" spans="1:8">
      <c r="A19">
        <v>20</v>
      </c>
      <c r="B19" s="5" t="s">
        <v>36</v>
      </c>
      <c r="C19" s="6">
        <v>1</v>
      </c>
      <c r="D19" s="6">
        <v>13</v>
      </c>
      <c r="E19" s="6">
        <f t="shared" si="0"/>
        <v>14</v>
      </c>
      <c r="F19" s="6">
        <v>1</v>
      </c>
      <c r="G19" s="6">
        <v>13</v>
      </c>
      <c r="H19" s="6">
        <f t="shared" si="1"/>
        <v>0</v>
      </c>
    </row>
    <row r="20" spans="1:8">
      <c r="A20">
        <v>22</v>
      </c>
      <c r="B20" s="5" t="s">
        <v>38</v>
      </c>
      <c r="C20" s="6">
        <f>13+1</f>
        <v>14</v>
      </c>
      <c r="D20" s="6">
        <v>24</v>
      </c>
      <c r="E20" s="6">
        <f t="shared" si="0"/>
        <v>38</v>
      </c>
      <c r="F20" s="6">
        <v>7</v>
      </c>
      <c r="G20" s="6">
        <v>23</v>
      </c>
      <c r="H20" s="6">
        <f t="shared" si="1"/>
        <v>8</v>
      </c>
    </row>
    <row r="21" spans="1:8">
      <c r="A21">
        <v>23</v>
      </c>
      <c r="B21" s="5" t="s">
        <v>39</v>
      </c>
      <c r="C21" s="6">
        <v>4</v>
      </c>
      <c r="D21" s="6">
        <v>7</v>
      </c>
      <c r="E21" s="6">
        <f t="shared" si="0"/>
        <v>11</v>
      </c>
      <c r="F21" s="6">
        <v>2</v>
      </c>
      <c r="G21" s="6">
        <v>8</v>
      </c>
      <c r="H21" s="6">
        <f t="shared" si="1"/>
        <v>1</v>
      </c>
    </row>
    <row r="22" spans="1:8">
      <c r="A22">
        <v>24</v>
      </c>
      <c r="B22" s="7" t="s">
        <v>41</v>
      </c>
      <c r="C22" s="8">
        <f>10+76</f>
        <v>86</v>
      </c>
      <c r="D22" s="8">
        <v>2490</v>
      </c>
      <c r="E22" s="8">
        <f t="shared" si="0"/>
        <v>2576</v>
      </c>
      <c r="F22" s="8">
        <f>10+241</f>
        <v>251</v>
      </c>
      <c r="G22" s="8">
        <v>2244</v>
      </c>
      <c r="H22" s="8">
        <f t="shared" si="1"/>
        <v>81</v>
      </c>
    </row>
    <row r="23" spans="1:8">
      <c r="A23">
        <v>25</v>
      </c>
      <c r="B23" s="7" t="s">
        <v>42</v>
      </c>
      <c r="C23" s="8">
        <f>91+419</f>
        <v>510</v>
      </c>
      <c r="D23" s="8">
        <v>24864</v>
      </c>
      <c r="E23" s="8">
        <f t="shared" si="0"/>
        <v>25374</v>
      </c>
      <c r="F23" s="8">
        <f>91+1057</f>
        <v>1148</v>
      </c>
      <c r="G23" s="8">
        <v>23126</v>
      </c>
      <c r="H23" s="8">
        <f t="shared" si="1"/>
        <v>1100</v>
      </c>
    </row>
    <row r="24" spans="1:8">
      <c r="A24">
        <v>26</v>
      </c>
      <c r="B24" s="7" t="s">
        <v>20</v>
      </c>
      <c r="C24" s="8">
        <v>0</v>
      </c>
      <c r="D24" s="8">
        <v>1</v>
      </c>
      <c r="E24" s="8">
        <f t="shared" si="0"/>
        <v>1</v>
      </c>
      <c r="F24" s="8">
        <v>0</v>
      </c>
      <c r="G24" s="8">
        <v>1</v>
      </c>
      <c r="H24" s="8">
        <f t="shared" si="1"/>
        <v>0</v>
      </c>
    </row>
    <row r="25" spans="1:8">
      <c r="A25">
        <v>27</v>
      </c>
      <c r="B25" s="7" t="s">
        <v>43</v>
      </c>
      <c r="C25" s="8">
        <f>5+1</f>
        <v>6</v>
      </c>
      <c r="D25" s="8">
        <v>48</v>
      </c>
      <c r="E25" s="8">
        <f t="shared" si="0"/>
        <v>54</v>
      </c>
      <c r="F25" s="8">
        <f>1+5</f>
        <v>6</v>
      </c>
      <c r="G25" s="8">
        <v>43</v>
      </c>
      <c r="H25" s="8">
        <f t="shared" si="1"/>
        <v>5</v>
      </c>
    </row>
    <row r="26" spans="1:8">
      <c r="A26">
        <v>28</v>
      </c>
      <c r="B26" s="7" t="s">
        <v>28</v>
      </c>
      <c r="C26" s="8">
        <f>37+415</f>
        <v>452</v>
      </c>
      <c r="D26" s="8">
        <v>12501</v>
      </c>
      <c r="E26" s="8">
        <f t="shared" si="0"/>
        <v>12953</v>
      </c>
      <c r="F26" s="8">
        <f>37+681</f>
        <v>718</v>
      </c>
      <c r="G26" s="8">
        <v>12072</v>
      </c>
      <c r="H26" s="8">
        <f t="shared" si="1"/>
        <v>163</v>
      </c>
    </row>
    <row r="27" spans="1:8">
      <c r="A27">
        <v>29</v>
      </c>
      <c r="B27" s="7" t="s">
        <v>44</v>
      </c>
      <c r="C27" s="8">
        <f>85+465</f>
        <v>550</v>
      </c>
      <c r="D27" s="8">
        <v>8690</v>
      </c>
      <c r="E27" s="8">
        <f t="shared" si="0"/>
        <v>9240</v>
      </c>
      <c r="F27" s="8">
        <f>85+1344</f>
        <v>1429</v>
      </c>
      <c r="G27" s="8">
        <v>7499</v>
      </c>
      <c r="H27" s="8">
        <f t="shared" si="1"/>
        <v>312</v>
      </c>
    </row>
    <row r="28" spans="1:8">
      <c r="A28">
        <v>30</v>
      </c>
      <c r="B28" s="7" t="s">
        <v>45</v>
      </c>
      <c r="C28" s="8">
        <f>1+1</f>
        <v>2</v>
      </c>
      <c r="D28" s="8">
        <v>23</v>
      </c>
      <c r="E28" s="8">
        <f t="shared" si="0"/>
        <v>25</v>
      </c>
      <c r="F28" s="8">
        <f>1+1</f>
        <v>2</v>
      </c>
      <c r="G28" s="8">
        <v>22</v>
      </c>
      <c r="H28" s="8">
        <f t="shared" si="1"/>
        <v>1</v>
      </c>
    </row>
    <row r="29" spans="1:8">
      <c r="A29">
        <v>31</v>
      </c>
      <c r="B29" s="7" t="s">
        <v>33</v>
      </c>
      <c r="C29" s="8">
        <f>2-2</f>
        <v>0</v>
      </c>
      <c r="D29" s="8">
        <v>4</v>
      </c>
      <c r="E29" s="8">
        <f t="shared" si="0"/>
        <v>4</v>
      </c>
      <c r="F29" s="8">
        <v>0</v>
      </c>
      <c r="G29" s="8">
        <v>5</v>
      </c>
      <c r="H29" s="8">
        <f t="shared" si="1"/>
        <v>-1</v>
      </c>
    </row>
    <row r="30" spans="1:8">
      <c r="A30">
        <v>32</v>
      </c>
      <c r="B30" s="7" t="s">
        <v>34</v>
      </c>
      <c r="C30" s="8">
        <f>809+1446</f>
        <v>2255</v>
      </c>
      <c r="D30" s="8">
        <v>60231</v>
      </c>
      <c r="E30" s="8">
        <f t="shared" si="0"/>
        <v>62486</v>
      </c>
      <c r="F30" s="8">
        <f>809+2636</f>
        <v>3445</v>
      </c>
      <c r="G30" s="8">
        <v>58219</v>
      </c>
      <c r="H30" s="8">
        <f t="shared" si="1"/>
        <v>822</v>
      </c>
    </row>
    <row r="31" spans="1:8">
      <c r="A31">
        <v>33</v>
      </c>
      <c r="B31" s="7" t="s">
        <v>35</v>
      </c>
      <c r="C31" s="8">
        <v>0</v>
      </c>
      <c r="D31" s="8">
        <v>1</v>
      </c>
      <c r="E31" s="8">
        <f t="shared" si="0"/>
        <v>1</v>
      </c>
      <c r="F31" s="8">
        <v>0</v>
      </c>
      <c r="G31" s="8">
        <v>1</v>
      </c>
      <c r="H31" s="8">
        <f t="shared" si="1"/>
        <v>0</v>
      </c>
    </row>
    <row r="32" spans="1:8">
      <c r="A32">
        <v>34</v>
      </c>
      <c r="B32" s="7" t="s">
        <v>46</v>
      </c>
      <c r="C32" s="8">
        <v>1</v>
      </c>
      <c r="D32" s="8">
        <v>33</v>
      </c>
      <c r="E32" s="8">
        <f t="shared" si="0"/>
        <v>34</v>
      </c>
      <c r="F32" s="8">
        <v>8</v>
      </c>
      <c r="G32" s="8">
        <v>26</v>
      </c>
      <c r="H32" s="8">
        <f t="shared" si="1"/>
        <v>0</v>
      </c>
    </row>
    <row r="33" spans="1:8">
      <c r="A33">
        <v>35</v>
      </c>
      <c r="B33" s="7" t="s">
        <v>47</v>
      </c>
      <c r="C33" s="8">
        <f>24+120</f>
        <v>144</v>
      </c>
      <c r="D33" s="8">
        <v>3459</v>
      </c>
      <c r="E33" s="8">
        <f t="shared" si="0"/>
        <v>3603</v>
      </c>
      <c r="F33" s="8">
        <f>24+326</f>
        <v>350</v>
      </c>
      <c r="G33" s="8">
        <v>3134</v>
      </c>
      <c r="H33" s="8">
        <f t="shared" si="1"/>
        <v>119</v>
      </c>
    </row>
    <row r="34" spans="1:8">
      <c r="A34">
        <v>36</v>
      </c>
      <c r="B34" s="7" t="s">
        <v>48</v>
      </c>
      <c r="C34" s="8">
        <f>8+103</f>
        <v>111</v>
      </c>
      <c r="D34" s="8">
        <v>1449</v>
      </c>
      <c r="E34" s="8">
        <f t="shared" si="0"/>
        <v>1560</v>
      </c>
      <c r="F34" s="8">
        <f>8+268</f>
        <v>276</v>
      </c>
      <c r="G34" s="8">
        <v>1207</v>
      </c>
      <c r="H34" s="8">
        <f t="shared" si="1"/>
        <v>77</v>
      </c>
    </row>
    <row r="35" spans="1:8">
      <c r="A35">
        <v>37</v>
      </c>
      <c r="B35" s="1" t="s">
        <v>13</v>
      </c>
      <c r="C35" s="9">
        <v>0</v>
      </c>
      <c r="D35" s="9">
        <v>168</v>
      </c>
      <c r="E35" s="9">
        <f t="shared" si="0"/>
        <v>168</v>
      </c>
      <c r="F35" s="9">
        <v>38</v>
      </c>
      <c r="G35" s="9">
        <v>116</v>
      </c>
      <c r="H35" s="9">
        <f t="shared" si="1"/>
        <v>14</v>
      </c>
    </row>
    <row r="36" spans="1:8">
      <c r="A36">
        <v>38</v>
      </c>
      <c r="B36" s="10" t="s">
        <v>87</v>
      </c>
      <c r="C36" s="11">
        <f>4-4</f>
        <v>0</v>
      </c>
      <c r="D36" s="11">
        <v>83</v>
      </c>
      <c r="E36" s="11">
        <f t="shared" ref="E36:E44" si="2">D36+C36</f>
        <v>83</v>
      </c>
      <c r="F36" s="11">
        <v>0</v>
      </c>
      <c r="G36" s="11">
        <v>87</v>
      </c>
      <c r="H36" s="11">
        <f t="shared" ref="H36:H44" si="3">E36-F36-G36</f>
        <v>-4</v>
      </c>
    </row>
    <row r="37" spans="1:8">
      <c r="A37">
        <v>39</v>
      </c>
      <c r="B37" s="10" t="s">
        <v>88</v>
      </c>
      <c r="C37" s="11">
        <v>0</v>
      </c>
      <c r="D37" s="11">
        <v>12</v>
      </c>
      <c r="E37" s="11">
        <f t="shared" si="2"/>
        <v>12</v>
      </c>
      <c r="F37" s="11">
        <v>0</v>
      </c>
      <c r="G37" s="11">
        <v>12</v>
      </c>
      <c r="H37" s="11">
        <f t="shared" si="3"/>
        <v>0</v>
      </c>
    </row>
    <row r="38" spans="1:8">
      <c r="A38">
        <v>40</v>
      </c>
      <c r="B38" s="10" t="s">
        <v>89</v>
      </c>
      <c r="C38" s="11">
        <f>3+0</f>
        <v>3</v>
      </c>
      <c r="D38" s="11">
        <v>8</v>
      </c>
      <c r="E38" s="11">
        <f t="shared" si="2"/>
        <v>11</v>
      </c>
      <c r="F38" s="11">
        <v>0</v>
      </c>
      <c r="G38" s="11">
        <v>8</v>
      </c>
      <c r="H38" s="11">
        <f t="shared" si="3"/>
        <v>3</v>
      </c>
    </row>
    <row r="39" spans="1:8" ht="15">
      <c r="A39">
        <v>42</v>
      </c>
      <c r="B39" s="10" t="s">
        <v>90</v>
      </c>
      <c r="C39" s="12">
        <f>5-2</f>
        <v>3</v>
      </c>
      <c r="D39" s="12">
        <v>82</v>
      </c>
      <c r="E39" s="11">
        <f t="shared" si="2"/>
        <v>85</v>
      </c>
      <c r="F39" s="11">
        <v>0</v>
      </c>
      <c r="G39" s="12">
        <v>85</v>
      </c>
      <c r="H39" s="11">
        <f t="shared" si="3"/>
        <v>0</v>
      </c>
    </row>
    <row r="40" spans="1:8" ht="15">
      <c r="A40">
        <v>44</v>
      </c>
      <c r="B40" s="10" t="s">
        <v>91</v>
      </c>
      <c r="C40" s="12">
        <f>3-2</f>
        <v>1</v>
      </c>
      <c r="D40" s="12">
        <v>15</v>
      </c>
      <c r="E40" s="11">
        <f t="shared" si="2"/>
        <v>16</v>
      </c>
      <c r="F40" s="11">
        <v>0</v>
      </c>
      <c r="G40" s="12">
        <v>16</v>
      </c>
      <c r="H40" s="11">
        <f t="shared" si="3"/>
        <v>0</v>
      </c>
    </row>
    <row r="41" spans="1:8" ht="15">
      <c r="A41">
        <v>45</v>
      </c>
      <c r="B41" s="10" t="s">
        <v>92</v>
      </c>
      <c r="C41" s="12">
        <f>1+1</f>
        <v>2</v>
      </c>
      <c r="D41" s="12">
        <v>22</v>
      </c>
      <c r="E41" s="11">
        <f t="shared" si="2"/>
        <v>24</v>
      </c>
      <c r="F41" s="11">
        <v>0</v>
      </c>
      <c r="G41" s="12">
        <v>18</v>
      </c>
      <c r="H41" s="11">
        <f t="shared" si="3"/>
        <v>6</v>
      </c>
    </row>
    <row r="42" spans="1:8" ht="15">
      <c r="A42">
        <v>46</v>
      </c>
      <c r="B42" s="10" t="s">
        <v>93</v>
      </c>
      <c r="C42" s="12">
        <f>0+1</f>
        <v>1</v>
      </c>
      <c r="D42" s="12">
        <v>0</v>
      </c>
      <c r="E42" s="11">
        <f t="shared" si="2"/>
        <v>1</v>
      </c>
      <c r="F42" s="11">
        <v>0</v>
      </c>
      <c r="G42" s="12">
        <v>0</v>
      </c>
      <c r="H42" s="11">
        <f t="shared" si="3"/>
        <v>1</v>
      </c>
    </row>
    <row r="43" spans="1:8" ht="15">
      <c r="A43">
        <v>47</v>
      </c>
      <c r="B43" s="10" t="s">
        <v>94</v>
      </c>
      <c r="C43" s="12">
        <f>1+0</f>
        <v>1</v>
      </c>
      <c r="D43" s="12">
        <v>33</v>
      </c>
      <c r="E43" s="11">
        <f t="shared" si="2"/>
        <v>34</v>
      </c>
      <c r="F43" s="11">
        <v>0</v>
      </c>
      <c r="G43" s="12">
        <v>28</v>
      </c>
      <c r="H43" s="11">
        <f t="shared" si="3"/>
        <v>6</v>
      </c>
    </row>
    <row r="44" spans="1:8">
      <c r="A44">
        <v>49</v>
      </c>
      <c r="B44" s="13" t="s">
        <v>95</v>
      </c>
      <c r="C44" s="14">
        <v>0</v>
      </c>
      <c r="D44" s="14">
        <v>1</v>
      </c>
      <c r="E44" s="14">
        <f t="shared" si="2"/>
        <v>1</v>
      </c>
      <c r="F44" s="14">
        <v>0</v>
      </c>
      <c r="G44" s="14">
        <v>1</v>
      </c>
      <c r="H44" s="14">
        <f t="shared" si="3"/>
        <v>0</v>
      </c>
    </row>
    <row r="45" spans="1:8">
      <c r="C45" s="4">
        <f t="shared" ref="C45:H45" si="4">SUM(C2:C44)</f>
        <v>72611</v>
      </c>
      <c r="D45" s="4">
        <f t="shared" si="4"/>
        <v>604992</v>
      </c>
      <c r="E45" s="4">
        <f t="shared" si="4"/>
        <v>677603</v>
      </c>
      <c r="F45" s="4">
        <f t="shared" si="4"/>
        <v>45168</v>
      </c>
      <c r="G45" s="4">
        <f t="shared" si="4"/>
        <v>584506</v>
      </c>
      <c r="H45" s="4">
        <f t="shared" si="4"/>
        <v>47929</v>
      </c>
    </row>
  </sheetData>
  <autoFilter ref="B1:H45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24"/>
  <sheetViews>
    <sheetView workbookViewId="0">
      <selection activeCell="B2" sqref="B2:H44"/>
    </sheetView>
  </sheetViews>
  <sheetFormatPr defaultColWidth="9" defaultRowHeight="14.25"/>
  <cols>
    <col min="2" max="2" width="76.875" customWidth="1"/>
    <col min="3" max="4" width="5.75" customWidth="1"/>
    <col min="5" max="5" width="6.625" customWidth="1"/>
    <col min="6" max="6" width="10.125" customWidth="1"/>
    <col min="7" max="8" width="5.75" customWidth="1"/>
    <col min="9" max="9" width="6.625" customWidth="1"/>
    <col min="10" max="10" width="5.75" customWidth="1"/>
  </cols>
  <sheetData>
    <row r="2" spans="2:12">
      <c r="B2" s="1" t="s">
        <v>17</v>
      </c>
      <c r="C2" s="2">
        <v>47665</v>
      </c>
      <c r="D2" s="2"/>
      <c r="E2" s="2">
        <v>355842</v>
      </c>
      <c r="F2" s="2">
        <f t="shared" ref="F2:F24" si="0">E2+C2</f>
        <v>403507</v>
      </c>
      <c r="G2" s="2">
        <v>24269</v>
      </c>
      <c r="H2" s="2">
        <f>G2+L2</f>
        <v>25218</v>
      </c>
      <c r="I2" s="2">
        <v>347234</v>
      </c>
      <c r="J2" s="2">
        <f t="shared" ref="J2:J24" si="1">F2-G2-I2</f>
        <v>32004</v>
      </c>
      <c r="K2" s="3" t="e">
        <f>#REF!-Sheet2!C2</f>
        <v>#REF!</v>
      </c>
      <c r="L2">
        <v>949</v>
      </c>
    </row>
    <row r="3" spans="2:12">
      <c r="B3" s="1" t="s">
        <v>18</v>
      </c>
      <c r="C3" s="2">
        <v>17142</v>
      </c>
      <c r="D3" s="2"/>
      <c r="E3" s="2">
        <v>124776</v>
      </c>
      <c r="F3" s="2">
        <f t="shared" si="0"/>
        <v>141918</v>
      </c>
      <c r="G3" s="2">
        <v>9474</v>
      </c>
      <c r="H3" s="2">
        <f t="shared" ref="H3:H24" si="2">G3+L3</f>
        <v>9881</v>
      </c>
      <c r="I3" s="2">
        <v>121042</v>
      </c>
      <c r="J3" s="2">
        <f t="shared" si="1"/>
        <v>11402</v>
      </c>
      <c r="K3" s="3" t="e">
        <f>#REF!-Sheet2!C3</f>
        <v>#REF!</v>
      </c>
      <c r="L3">
        <v>407</v>
      </c>
    </row>
    <row r="4" spans="2:12">
      <c r="B4" s="1" t="s">
        <v>19</v>
      </c>
      <c r="C4" s="2">
        <v>81</v>
      </c>
      <c r="D4" s="2"/>
      <c r="E4" s="2">
        <v>221</v>
      </c>
      <c r="F4" s="2">
        <f t="shared" si="0"/>
        <v>302</v>
      </c>
      <c r="G4" s="2">
        <v>53</v>
      </c>
      <c r="H4" s="2">
        <f t="shared" si="2"/>
        <v>59</v>
      </c>
      <c r="I4" s="2">
        <v>164</v>
      </c>
      <c r="J4" s="2">
        <f t="shared" si="1"/>
        <v>85</v>
      </c>
      <c r="K4" s="3" t="e">
        <f>#REF!-Sheet2!C4</f>
        <v>#REF!</v>
      </c>
      <c r="L4">
        <v>6</v>
      </c>
    </row>
    <row r="5" spans="2:12">
      <c r="B5" s="1" t="s">
        <v>20</v>
      </c>
      <c r="C5" s="2">
        <v>0</v>
      </c>
      <c r="D5" s="2"/>
      <c r="E5" s="2">
        <v>0</v>
      </c>
      <c r="F5" s="2">
        <f t="shared" si="0"/>
        <v>0</v>
      </c>
      <c r="G5" s="2">
        <v>0</v>
      </c>
      <c r="H5" s="2">
        <f t="shared" si="2"/>
        <v>0</v>
      </c>
      <c r="I5" s="2">
        <v>0</v>
      </c>
      <c r="J5" s="2">
        <f t="shared" si="1"/>
        <v>0</v>
      </c>
      <c r="K5" s="3" t="e">
        <f>#REF!-Sheet2!C5</f>
        <v>#REF!</v>
      </c>
      <c r="L5">
        <v>0</v>
      </c>
    </row>
    <row r="6" spans="2:12">
      <c r="B6" s="1" t="s">
        <v>21</v>
      </c>
      <c r="C6" s="2">
        <v>0</v>
      </c>
      <c r="D6" s="2"/>
      <c r="E6" s="2">
        <v>0</v>
      </c>
      <c r="F6" s="2">
        <f t="shared" si="0"/>
        <v>0</v>
      </c>
      <c r="G6" s="2">
        <v>0</v>
      </c>
      <c r="H6" s="2">
        <f t="shared" si="2"/>
        <v>0</v>
      </c>
      <c r="I6" s="2">
        <v>0</v>
      </c>
      <c r="J6" s="2">
        <f t="shared" si="1"/>
        <v>0</v>
      </c>
      <c r="K6" s="3" t="e">
        <f>#REF!-Sheet2!C6</f>
        <v>#REF!</v>
      </c>
      <c r="L6">
        <v>0</v>
      </c>
    </row>
    <row r="7" spans="2:12">
      <c r="B7" s="1" t="s">
        <v>22</v>
      </c>
      <c r="C7" s="2">
        <v>2</v>
      </c>
      <c r="D7" s="2"/>
      <c r="E7" s="2">
        <v>21</v>
      </c>
      <c r="F7" s="2">
        <f t="shared" si="0"/>
        <v>23</v>
      </c>
      <c r="G7" s="2">
        <v>7</v>
      </c>
      <c r="H7" s="2">
        <f t="shared" si="2"/>
        <v>7</v>
      </c>
      <c r="I7" s="2">
        <v>9</v>
      </c>
      <c r="J7" s="2">
        <f t="shared" si="1"/>
        <v>7</v>
      </c>
      <c r="K7" s="3" t="e">
        <f>#REF!-Sheet2!C7</f>
        <v>#REF!</v>
      </c>
      <c r="L7">
        <v>0</v>
      </c>
    </row>
    <row r="8" spans="2:12">
      <c r="B8" s="1" t="s">
        <v>23</v>
      </c>
      <c r="C8" s="2">
        <v>680</v>
      </c>
      <c r="D8" s="2"/>
      <c r="E8" s="2">
        <v>1992</v>
      </c>
      <c r="F8" s="2">
        <f t="shared" si="0"/>
        <v>2672</v>
      </c>
      <c r="G8" s="2">
        <v>525</v>
      </c>
      <c r="H8" s="2">
        <f t="shared" si="2"/>
        <v>552</v>
      </c>
      <c r="I8" s="2">
        <v>1567</v>
      </c>
      <c r="J8" s="2">
        <f t="shared" si="1"/>
        <v>580</v>
      </c>
      <c r="K8" s="3" t="e">
        <f>#REF!-Sheet2!C8</f>
        <v>#REF!</v>
      </c>
      <c r="L8">
        <v>27</v>
      </c>
    </row>
    <row r="9" spans="2:12">
      <c r="B9" s="1" t="s">
        <v>24</v>
      </c>
      <c r="C9" s="2">
        <v>39</v>
      </c>
      <c r="D9" s="2"/>
      <c r="E9" s="2">
        <v>99</v>
      </c>
      <c r="F9" s="2">
        <f t="shared" si="0"/>
        <v>138</v>
      </c>
      <c r="G9" s="2">
        <v>32</v>
      </c>
      <c r="H9" s="2">
        <f t="shared" si="2"/>
        <v>32</v>
      </c>
      <c r="I9" s="2">
        <v>74</v>
      </c>
      <c r="J9" s="2">
        <f t="shared" si="1"/>
        <v>32</v>
      </c>
      <c r="K9" s="3" t="e">
        <f>#REF!-Sheet2!C9</f>
        <v>#REF!</v>
      </c>
      <c r="L9">
        <v>0</v>
      </c>
    </row>
    <row r="10" spans="2:12">
      <c r="B10" s="1" t="s">
        <v>25</v>
      </c>
      <c r="C10" s="2">
        <v>137</v>
      </c>
      <c r="D10" s="2"/>
      <c r="E10" s="2">
        <v>1132</v>
      </c>
      <c r="F10" s="2">
        <f t="shared" si="0"/>
        <v>1269</v>
      </c>
      <c r="G10" s="2">
        <v>183</v>
      </c>
      <c r="H10" s="2">
        <f t="shared" si="2"/>
        <v>197</v>
      </c>
      <c r="I10" s="2">
        <v>988</v>
      </c>
      <c r="J10" s="2">
        <f t="shared" si="1"/>
        <v>98</v>
      </c>
      <c r="K10" s="3" t="e">
        <f>#REF!-Sheet2!C10</f>
        <v>#REF!</v>
      </c>
      <c r="L10">
        <v>14</v>
      </c>
    </row>
    <row r="11" spans="2:12">
      <c r="B11" s="1" t="s">
        <v>26</v>
      </c>
      <c r="C11" s="2">
        <v>2</v>
      </c>
      <c r="D11" s="2"/>
      <c r="E11" s="2">
        <v>11</v>
      </c>
      <c r="F11" s="2">
        <f t="shared" si="0"/>
        <v>13</v>
      </c>
      <c r="G11" s="2">
        <v>2</v>
      </c>
      <c r="H11" s="2">
        <f t="shared" si="2"/>
        <v>2</v>
      </c>
      <c r="I11" s="2">
        <v>9</v>
      </c>
      <c r="J11" s="2">
        <f t="shared" si="1"/>
        <v>2</v>
      </c>
      <c r="K11" s="3" t="e">
        <f>#REF!-Sheet2!C11</f>
        <v>#REF!</v>
      </c>
      <c r="L11">
        <v>0</v>
      </c>
    </row>
    <row r="12" spans="2:12">
      <c r="B12" s="1" t="s">
        <v>27</v>
      </c>
      <c r="C12" s="2">
        <v>602</v>
      </c>
      <c r="D12" s="2"/>
      <c r="E12" s="2">
        <v>1613</v>
      </c>
      <c r="F12" s="2">
        <f t="shared" si="0"/>
        <v>2215</v>
      </c>
      <c r="G12" s="2">
        <v>546</v>
      </c>
      <c r="H12" s="2">
        <f t="shared" si="2"/>
        <v>578</v>
      </c>
      <c r="I12" s="2">
        <v>1160</v>
      </c>
      <c r="J12" s="2">
        <f t="shared" si="1"/>
        <v>509</v>
      </c>
      <c r="K12" s="3" t="e">
        <f>#REF!-Sheet2!C12</f>
        <v>#REF!</v>
      </c>
      <c r="L12">
        <v>32</v>
      </c>
    </row>
    <row r="13" spans="2:12">
      <c r="B13" s="1" t="s">
        <v>28</v>
      </c>
      <c r="C13" s="2">
        <v>146</v>
      </c>
      <c r="D13" s="2"/>
      <c r="E13" s="2">
        <v>821</v>
      </c>
      <c r="F13" s="2">
        <f t="shared" si="0"/>
        <v>967</v>
      </c>
      <c r="G13" s="2">
        <v>184</v>
      </c>
      <c r="H13" s="2">
        <f t="shared" si="2"/>
        <v>229</v>
      </c>
      <c r="I13" s="2">
        <v>642</v>
      </c>
      <c r="J13" s="2">
        <f t="shared" si="1"/>
        <v>141</v>
      </c>
      <c r="K13" s="3" t="e">
        <f>#REF!-Sheet2!C13</f>
        <v>#REF!</v>
      </c>
      <c r="L13">
        <v>45</v>
      </c>
    </row>
    <row r="14" spans="2:12">
      <c r="B14" s="1" t="s">
        <v>29</v>
      </c>
      <c r="C14" s="2">
        <v>3</v>
      </c>
      <c r="D14" s="2"/>
      <c r="E14" s="2">
        <v>16</v>
      </c>
      <c r="F14" s="2">
        <f t="shared" si="0"/>
        <v>19</v>
      </c>
      <c r="G14" s="2">
        <v>5</v>
      </c>
      <c r="H14" s="2">
        <f t="shared" si="2"/>
        <v>5</v>
      </c>
      <c r="I14" s="2">
        <v>11</v>
      </c>
      <c r="J14" s="2">
        <f t="shared" si="1"/>
        <v>3</v>
      </c>
      <c r="K14" s="3" t="e">
        <f>#REF!-Sheet2!C14</f>
        <v>#REF!</v>
      </c>
      <c r="L14">
        <v>0</v>
      </c>
    </row>
    <row r="15" spans="2:12">
      <c r="B15" s="1" t="s">
        <v>30</v>
      </c>
      <c r="C15" s="2">
        <v>51</v>
      </c>
      <c r="D15" s="2"/>
      <c r="E15" s="2">
        <v>204</v>
      </c>
      <c r="F15" s="2">
        <f t="shared" si="0"/>
        <v>255</v>
      </c>
      <c r="G15" s="2">
        <v>68</v>
      </c>
      <c r="H15" s="2">
        <f t="shared" si="2"/>
        <v>70</v>
      </c>
      <c r="I15" s="2">
        <v>169</v>
      </c>
      <c r="J15" s="2">
        <f t="shared" si="1"/>
        <v>18</v>
      </c>
      <c r="K15" s="3" t="e">
        <f>#REF!-Sheet2!C15</f>
        <v>#REF!</v>
      </c>
      <c r="L15">
        <v>2</v>
      </c>
    </row>
    <row r="16" spans="2:12">
      <c r="B16" s="1" t="s">
        <v>31</v>
      </c>
      <c r="C16" s="2">
        <v>4</v>
      </c>
      <c r="D16" s="2"/>
      <c r="E16" s="2">
        <v>20</v>
      </c>
      <c r="F16" s="2">
        <f t="shared" si="0"/>
        <v>24</v>
      </c>
      <c r="G16" s="2">
        <v>1</v>
      </c>
      <c r="H16" s="2">
        <f t="shared" si="2"/>
        <v>1</v>
      </c>
      <c r="I16" s="2">
        <v>16</v>
      </c>
      <c r="J16" s="2">
        <f t="shared" si="1"/>
        <v>7</v>
      </c>
      <c r="K16" s="3" t="e">
        <f>#REF!-Sheet2!C16</f>
        <v>#REF!</v>
      </c>
      <c r="L16">
        <v>0</v>
      </c>
    </row>
    <row r="17" spans="2:12">
      <c r="B17" s="1" t="s">
        <v>32</v>
      </c>
      <c r="C17" s="2">
        <v>2</v>
      </c>
      <c r="D17" s="2"/>
      <c r="E17" s="2">
        <v>14</v>
      </c>
      <c r="F17" s="2">
        <f t="shared" si="0"/>
        <v>16</v>
      </c>
      <c r="G17" s="2">
        <v>4</v>
      </c>
      <c r="H17" s="2">
        <f t="shared" si="2"/>
        <v>5</v>
      </c>
      <c r="I17" s="2">
        <v>7</v>
      </c>
      <c r="J17" s="2">
        <f t="shared" si="1"/>
        <v>5</v>
      </c>
      <c r="K17" s="3" t="e">
        <f>#REF!-Sheet2!C17</f>
        <v>#REF!</v>
      </c>
      <c r="L17">
        <v>1</v>
      </c>
    </row>
    <row r="18" spans="2:12">
      <c r="B18" s="1" t="s">
        <v>33</v>
      </c>
      <c r="C18" s="2">
        <v>4</v>
      </c>
      <c r="D18" s="2"/>
      <c r="E18" s="2">
        <v>33</v>
      </c>
      <c r="F18" s="2">
        <f t="shared" si="0"/>
        <v>37</v>
      </c>
      <c r="G18" s="2">
        <v>12</v>
      </c>
      <c r="H18" s="2">
        <f t="shared" si="2"/>
        <v>13</v>
      </c>
      <c r="I18" s="2">
        <v>22</v>
      </c>
      <c r="J18" s="2">
        <f t="shared" si="1"/>
        <v>3</v>
      </c>
      <c r="K18" s="3" t="e">
        <f>#REF!-Sheet2!C18</f>
        <v>#REF!</v>
      </c>
      <c r="L18">
        <v>1</v>
      </c>
    </row>
    <row r="19" spans="2:12">
      <c r="B19" s="1" t="s">
        <v>34</v>
      </c>
      <c r="C19" s="2">
        <v>173</v>
      </c>
      <c r="D19" s="2"/>
      <c r="E19" s="2">
        <v>2512</v>
      </c>
      <c r="F19" s="2">
        <f t="shared" si="0"/>
        <v>2685</v>
      </c>
      <c r="G19" s="2">
        <v>360</v>
      </c>
      <c r="H19" s="2">
        <f t="shared" si="2"/>
        <v>400</v>
      </c>
      <c r="I19" s="2">
        <v>2198</v>
      </c>
      <c r="J19" s="2">
        <f t="shared" si="1"/>
        <v>127</v>
      </c>
      <c r="K19" s="3" t="e">
        <f>#REF!-Sheet2!C19</f>
        <v>#REF!</v>
      </c>
      <c r="L19">
        <v>40</v>
      </c>
    </row>
    <row r="20" spans="2:12">
      <c r="B20" s="1" t="s">
        <v>35</v>
      </c>
      <c r="C20" s="2">
        <v>206</v>
      </c>
      <c r="D20" s="2"/>
      <c r="E20" s="2">
        <v>1403</v>
      </c>
      <c r="F20" s="2">
        <f t="shared" si="0"/>
        <v>1609</v>
      </c>
      <c r="G20" s="2">
        <v>237</v>
      </c>
      <c r="H20" s="2">
        <f t="shared" si="2"/>
        <v>238</v>
      </c>
      <c r="I20" s="2">
        <v>1180</v>
      </c>
      <c r="J20" s="2">
        <f t="shared" si="1"/>
        <v>192</v>
      </c>
      <c r="K20" s="3" t="e">
        <f>#REF!-Sheet2!C20</f>
        <v>#REF!</v>
      </c>
      <c r="L20">
        <v>1</v>
      </c>
    </row>
    <row r="21" spans="2:12">
      <c r="B21" s="1" t="s">
        <v>36</v>
      </c>
      <c r="C21" s="2">
        <v>1</v>
      </c>
      <c r="D21" s="2"/>
      <c r="E21" s="2">
        <v>13</v>
      </c>
      <c r="F21" s="2">
        <f t="shared" si="0"/>
        <v>14</v>
      </c>
      <c r="G21" s="2">
        <v>1</v>
      </c>
      <c r="H21" s="2">
        <f t="shared" si="2"/>
        <v>1</v>
      </c>
      <c r="I21" s="2">
        <v>13</v>
      </c>
      <c r="J21" s="2">
        <f t="shared" si="1"/>
        <v>0</v>
      </c>
      <c r="K21" s="3" t="e">
        <f>#REF!-Sheet2!C21</f>
        <v>#REF!</v>
      </c>
      <c r="L21">
        <v>0</v>
      </c>
    </row>
    <row r="22" spans="2:12">
      <c r="B22" s="1" t="s">
        <v>37</v>
      </c>
      <c r="C22" s="2">
        <v>0</v>
      </c>
      <c r="D22" s="2"/>
      <c r="E22" s="2">
        <v>0</v>
      </c>
      <c r="F22" s="2">
        <f t="shared" si="0"/>
        <v>0</v>
      </c>
      <c r="G22" s="2">
        <v>0</v>
      </c>
      <c r="H22" s="2">
        <f t="shared" si="2"/>
        <v>0</v>
      </c>
      <c r="I22" s="2">
        <v>0</v>
      </c>
      <c r="J22" s="2">
        <f t="shared" si="1"/>
        <v>0</v>
      </c>
      <c r="K22" s="3" t="e">
        <f>#REF!-Sheet2!C22</f>
        <v>#REF!</v>
      </c>
      <c r="L22">
        <v>0</v>
      </c>
    </row>
    <row r="23" spans="2:12">
      <c r="B23" s="1" t="s">
        <v>38</v>
      </c>
      <c r="C23" s="2">
        <v>13</v>
      </c>
      <c r="D23" s="2"/>
      <c r="E23" s="2">
        <v>24</v>
      </c>
      <c r="F23" s="2">
        <f t="shared" si="0"/>
        <v>37</v>
      </c>
      <c r="G23" s="2">
        <v>6</v>
      </c>
      <c r="H23" s="2">
        <f t="shared" si="2"/>
        <v>7</v>
      </c>
      <c r="I23" s="2">
        <v>23</v>
      </c>
      <c r="J23" s="2">
        <f t="shared" si="1"/>
        <v>8</v>
      </c>
      <c r="K23" s="3" t="e">
        <f>#REF!-Sheet2!C23</f>
        <v>#REF!</v>
      </c>
      <c r="L23">
        <v>1</v>
      </c>
    </row>
    <row r="24" spans="2:12">
      <c r="B24" s="1" t="s">
        <v>39</v>
      </c>
      <c r="C24" s="2">
        <v>4</v>
      </c>
      <c r="D24" s="2"/>
      <c r="E24" s="2">
        <v>7</v>
      </c>
      <c r="F24" s="2">
        <f t="shared" si="0"/>
        <v>11</v>
      </c>
      <c r="G24" s="2">
        <v>2</v>
      </c>
      <c r="H24" s="2">
        <f t="shared" si="2"/>
        <v>2</v>
      </c>
      <c r="I24" s="2">
        <v>8</v>
      </c>
      <c r="J24" s="2">
        <f t="shared" si="1"/>
        <v>1</v>
      </c>
      <c r="K24" s="3" t="e">
        <f>#REF!-Sheet2!C24</f>
        <v>#REF!</v>
      </c>
      <c r="L24">
        <v>0</v>
      </c>
    </row>
  </sheetData>
  <sortState xmlns:xlrd2="http://schemas.microsoft.com/office/spreadsheetml/2017/richdata2" ref="B2:H24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 PA</vt:lpstr>
      <vt:lpstr>Gugatan Sederhana</vt:lpstr>
      <vt:lpstr>E-Court (elitigasi)</vt:lpstr>
      <vt:lpstr>Sheet1</vt:lpstr>
      <vt:lpstr>Sheet2</vt:lpstr>
      <vt:lpstr>'Data 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Badilag</dc:creator>
  <cp:lastModifiedBy>SIPP-Informasi</cp:lastModifiedBy>
  <cp:lastPrinted>2020-12-07T09:11:00Z</cp:lastPrinted>
  <dcterms:created xsi:type="dcterms:W3CDTF">2019-01-02T03:26:00Z</dcterms:created>
  <dcterms:modified xsi:type="dcterms:W3CDTF">2021-12-17T09:26:29Z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E449C5873E10410D85D22EB1D259226C</vt:lpwstr>
  </property>
  <property fmtid="{D5CDD505-2E9C-101B-9397-08002B2CF9AE}" pid="3" name="KSOProductBuildVer">
    <vt:lpwstr>1033-11.2.0.10382</vt:lpwstr>
  </property>
</Properties>
</file>